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обмен\Венско О.М\"/>
    </mc:Choice>
  </mc:AlternateContent>
  <bookViews>
    <workbookView xWindow="0" yWindow="0" windowWidth="28800" windowHeight="12000"/>
  </bookViews>
  <sheets>
    <sheet name="Свод ГП 2021" sheetId="4" r:id="rId1"/>
  </sheets>
  <definedNames>
    <definedName name="_xlnm._FilterDatabase" localSheetId="0" hidden="1">'Свод ГП 2021'!$A$5:$J$374</definedName>
  </definedNames>
  <calcPr calcId="162913" refMode="R1C1"/>
</workbook>
</file>

<file path=xl/calcChain.xml><?xml version="1.0" encoding="utf-8"?>
<calcChain xmlns="http://schemas.openxmlformats.org/spreadsheetml/2006/main">
  <c r="F594" i="4" l="1"/>
  <c r="F593" i="4"/>
  <c r="H592" i="4"/>
  <c r="F592" i="4"/>
  <c r="F591" i="4"/>
  <c r="F590" i="4"/>
  <c r="F589" i="4"/>
  <c r="H587" i="4"/>
  <c r="F587" i="4"/>
  <c r="H586" i="4"/>
  <c r="F586" i="4"/>
  <c r="H585" i="4"/>
  <c r="F585" i="4"/>
  <c r="H584" i="4"/>
  <c r="F584" i="4"/>
  <c r="H583" i="4"/>
  <c r="F583" i="4"/>
  <c r="H581" i="4"/>
  <c r="F581" i="4"/>
  <c r="H579" i="4"/>
  <c r="F579" i="4"/>
  <c r="H578" i="4"/>
  <c r="F578" i="4"/>
  <c r="H577" i="4"/>
  <c r="F577" i="4"/>
  <c r="H576" i="4"/>
  <c r="F576" i="4"/>
  <c r="H575" i="4"/>
  <c r="H573" i="4"/>
  <c r="F573" i="4"/>
  <c r="H570" i="4"/>
  <c r="F570" i="4"/>
  <c r="H569" i="4"/>
  <c r="H567" i="4"/>
  <c r="H566" i="4"/>
  <c r="F566" i="4"/>
  <c r="H565" i="4"/>
  <c r="F565" i="4"/>
  <c r="H561" i="4"/>
  <c r="F561" i="4"/>
  <c r="H559" i="4"/>
  <c r="F559" i="4"/>
  <c r="H554" i="4"/>
  <c r="F554" i="4"/>
  <c r="H553" i="4"/>
  <c r="F553" i="4"/>
  <c r="H552" i="4"/>
  <c r="F552" i="4"/>
  <c r="H551" i="4"/>
  <c r="F551" i="4"/>
  <c r="H550" i="4"/>
  <c r="F550" i="4"/>
  <c r="H545" i="4"/>
  <c r="F545" i="4"/>
  <c r="H543" i="4"/>
  <c r="F543" i="4"/>
  <c r="F542" i="4"/>
  <c r="H541" i="4"/>
  <c r="F541" i="4"/>
  <c r="H540" i="4"/>
  <c r="F540" i="4"/>
  <c r="H538" i="4"/>
  <c r="F538" i="4"/>
  <c r="H537" i="4"/>
  <c r="F537" i="4"/>
  <c r="F536" i="4"/>
  <c r="H530" i="4"/>
  <c r="F530" i="4"/>
  <c r="H528" i="4"/>
  <c r="F528" i="4"/>
  <c r="H527" i="4"/>
  <c r="F527" i="4"/>
  <c r="H524" i="4"/>
  <c r="F524" i="4"/>
  <c r="H523" i="4"/>
  <c r="F523" i="4"/>
  <c r="H355" i="4" l="1"/>
  <c r="H352" i="4" l="1"/>
  <c r="H348" i="4"/>
  <c r="H344" i="4"/>
  <c r="H342" i="4"/>
  <c r="F25" i="4" l="1"/>
  <c r="F13" i="4" l="1"/>
  <c r="A8" i="4" l="1"/>
  <c r="A9" i="4" l="1"/>
  <c r="A10" i="4" s="1"/>
  <c r="A11" i="4" s="1"/>
  <c r="A12" i="4" l="1"/>
  <c r="A13" i="4" s="1"/>
  <c r="A14" i="4" s="1"/>
  <c r="A15" i="4" l="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l="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l="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alcChain>
</file>

<file path=xl/comments1.xml><?xml version="1.0" encoding="utf-8"?>
<comments xmlns="http://schemas.openxmlformats.org/spreadsheetml/2006/main">
  <authors>
    <author>Попуцевич Эдвард Юрьевич</author>
  </authors>
  <commentList>
    <comment ref="D676" authorId="0" shapeId="0">
      <text>
        <r>
          <rPr>
            <sz val="9"/>
            <color indexed="81"/>
            <rFont val="Tahoma"/>
            <family val="2"/>
            <charset val="204"/>
          </rPr>
          <t xml:space="preserve">
</t>
        </r>
        <r>
          <rPr>
            <sz val="28"/>
            <color indexed="81"/>
            <rFont val="Tahoma"/>
            <family val="2"/>
            <charset val="204"/>
          </rPr>
          <t>Указать правильное наименование</t>
        </r>
      </text>
    </comment>
  </commentList>
</comments>
</file>

<file path=xl/sharedStrings.xml><?xml version="1.0" encoding="utf-8"?>
<sst xmlns="http://schemas.openxmlformats.org/spreadsheetml/2006/main" count="9357" uniqueCount="1886">
  <si>
    <t>№ п/п</t>
  </si>
  <si>
    <t>Ячмень фуражный</t>
  </si>
  <si>
    <t>тонны</t>
  </si>
  <si>
    <t>Пшеница фуражная</t>
  </si>
  <si>
    <t>10.91.10.800</t>
  </si>
  <si>
    <t>Шрот соевый</t>
  </si>
  <si>
    <t>Шрот подсолнечный</t>
  </si>
  <si>
    <t>Дрожжи кормовые</t>
  </si>
  <si>
    <t>Адсорбент микотоксинов (сухой)</t>
  </si>
  <si>
    <t>Адсорбент микотоксинов для свиноматок</t>
  </si>
  <si>
    <t>Подкислитель кормов (сухой) с содержанием не менее 3-х органических кислот</t>
  </si>
  <si>
    <t>Ферментный комплекс (сухой) для ввода в комбикорма для свиней</t>
  </si>
  <si>
    <t>Ферментный препарат с фитазной активностью</t>
  </si>
  <si>
    <t>10.91.10.890</t>
  </si>
  <si>
    <t>Ароматизатор кормов</t>
  </si>
  <si>
    <t>10.91.10.810</t>
  </si>
  <si>
    <t>Премикс типа П-60-3 для сухостойных коров</t>
  </si>
  <si>
    <t>Семена гибридов кукурузы</t>
  </si>
  <si>
    <t>п.ед.</t>
  </si>
  <si>
    <t>01.13.72.100</t>
  </si>
  <si>
    <t>Семена гибридов сахарной свеклы</t>
  </si>
  <si>
    <t>Семена люцерны</t>
  </si>
  <si>
    <t>01.13.60.100</t>
  </si>
  <si>
    <t>Семена  лука</t>
  </si>
  <si>
    <t>млн.шт.</t>
  </si>
  <si>
    <t>Семена моркови</t>
  </si>
  <si>
    <t>Семена капусты</t>
  </si>
  <si>
    <t>21.20.21.600</t>
  </si>
  <si>
    <t>Доза + разбавитель  (флакон 50 доз)</t>
  </si>
  <si>
    <t>доза</t>
  </si>
  <si>
    <t>доза (фл-н 50доз)</t>
  </si>
  <si>
    <t>Доза (фл. 10,30 доз)</t>
  </si>
  <si>
    <t>доза (фл.-10доз)</t>
  </si>
  <si>
    <t>20.20.14.900</t>
  </si>
  <si>
    <t>л</t>
  </si>
  <si>
    <t>Тритикале фуражная</t>
  </si>
  <si>
    <t>Шрот рапсовый</t>
  </si>
  <si>
    <t>Аминокислота метионин</t>
  </si>
  <si>
    <t>Вакцина против репродуктивно - респираторного синдрома свиней (живая сухая лиофилизированная)</t>
  </si>
  <si>
    <t xml:space="preserve">Вакцина цирковирусной болезни свиней II типа </t>
  </si>
  <si>
    <t>Антидиарейный препарат</t>
  </si>
  <si>
    <t>Кормовая добавка для улучшения работы печени</t>
  </si>
  <si>
    <t>Подкислитель жидкий</t>
  </si>
  <si>
    <t>Кормовая добавка на основе минералов и витаминов для коров</t>
  </si>
  <si>
    <t>20.20.15.900</t>
  </si>
  <si>
    <t>20.20.12.900</t>
  </si>
  <si>
    <t>20.20.11.990</t>
  </si>
  <si>
    <t>20.20.19.850</t>
  </si>
  <si>
    <t>Вакцина против колибактериоза и кластридиоза (иноктивированная)</t>
  </si>
  <si>
    <t>Вакцина против Ауески (сухая, живая маркерная)</t>
  </si>
  <si>
    <t xml:space="preserve">Вакцина против парвовирусной болезни, рожи и лептоспироза свиней </t>
  </si>
  <si>
    <t>Доза+ разбавитель</t>
  </si>
  <si>
    <t>Вакцина инактированная против  ринотрахеита КРС, парагриппа-3 и диареи КРС.</t>
  </si>
  <si>
    <t>тыс.доз</t>
  </si>
  <si>
    <t>Вакцина инактивированная эмульгированная против пастерелёза КРС, буйволов и овец</t>
  </si>
  <si>
    <t>Вакцина против болезни Ауески и рожи свиней (комбинированная, суспензия)</t>
  </si>
  <si>
    <t xml:space="preserve">Вирутек либо аналог </t>
  </si>
  <si>
    <t xml:space="preserve">Дезосан либо аналог </t>
  </si>
  <si>
    <t xml:space="preserve">Максидез либо аналог  </t>
  </si>
  <si>
    <t xml:space="preserve">Чистобел либо аналог </t>
  </si>
  <si>
    <t>Ментофин либо аналог</t>
  </si>
  <si>
    <t>20.41.32.790</t>
  </si>
  <si>
    <t>Вакцина инактивированная против микоплазменной инфекции свиней</t>
  </si>
  <si>
    <t xml:space="preserve">доза </t>
  </si>
  <si>
    <t>Вакцина модифицированная живая для профилактики бычего Герпес вируса1 (ИРТ),бычего вируса ВД тип 1,тип2,вируса Парагриппа-3 и вируса распираторно синциального КРС для однократного применения</t>
  </si>
  <si>
    <t xml:space="preserve">Вакцина против классической чумы свиней К-ВНИИВВиМ культуральная сухая       </t>
  </si>
  <si>
    <t>Вакцина, содержащая лиофильно высушенный живой аттенуированный штамм гриба Trichophyton verrucosum ТФ-130 Л ВГНКИ, выращенный на твердой питательной среде)</t>
  </si>
  <si>
    <t>Вакцина состоит из двух инактированных формальном компонентов: лиофилизированного-бактерин-токсоид Mannhemia(pasteurella)haemolytica и жидкого – токсоид Clostridiumchauvoi, CL.Septicum, Cl.haemolyticum, Cl.Novyi, l.sordellii, Cl.Perfringens типов C и d с добавлением адъюванта</t>
  </si>
  <si>
    <t xml:space="preserve">Экоцид либо аналог </t>
  </si>
  <si>
    <t xml:space="preserve">Фулгард либо аналог </t>
  </si>
  <si>
    <t>кг</t>
  </si>
  <si>
    <t>Наименование однородных товаров, которые планируется приобрести в рамках процедуры закупки или ее части (лота)</t>
  </si>
  <si>
    <t>Код подвида товаров в соответствии с общегосударственным классификатором  Республики Беларусь ОКРБ 007-2012 «Классификатор продукции по видам экономической деятельности», утвержденным постановлением Государственного комитета по стандартизации Республики Беларусь от 28 декабря 2012 г. № 83</t>
  </si>
  <si>
    <t>Наименование подвида товаров в соответствии с общегосударственным классификатором  Республики Беларусь ОКРБ 007-2012 «Классификатор продукции по видам экономической деятельности»</t>
  </si>
  <si>
    <t>Предмет закупки (товар)</t>
  </si>
  <si>
    <t>Ориентировочные объемы (количество) годовой и (или) общей потребности в однородных товарах в натуральном выражении</t>
  </si>
  <si>
    <t>Единица измерения однородных товаров в соответствии с общегосударственным классификатором  Республики Беларусь ОКРБ 008-95 "Единицы измерения и счета", утвержденным постановлением Комитета по стандартизации, метрологии и сертификации Министерства образования и науки Республики Беларусь от 31 июля 1995 г. № 9</t>
  </si>
  <si>
    <t>Срок (периодичность) проведения процедуры закупки</t>
  </si>
  <si>
    <t>литры</t>
  </si>
  <si>
    <t xml:space="preserve">Зерно тритикале озимой </t>
  </si>
  <si>
    <t>01.11.49.111</t>
  </si>
  <si>
    <t>Зерно пшеницы прочей</t>
  </si>
  <si>
    <t>01.11.12.910</t>
  </si>
  <si>
    <t>Добавки кормовые для с/х животных</t>
  </si>
  <si>
    <t>Добавки кормовые прочие для с/х животных</t>
  </si>
  <si>
    <t>Премиксы для с/х животных</t>
  </si>
  <si>
    <t>20.14.64.700</t>
  </si>
  <si>
    <t>Семена кукурузы кремнистой</t>
  </si>
  <si>
    <t>Семена кукурузы зубовидной и прочих видов</t>
  </si>
  <si>
    <t>Семена кукурузы разнотипной</t>
  </si>
  <si>
    <t xml:space="preserve">01.11.20.320      </t>
  </si>
  <si>
    <t xml:space="preserve">  01.11.20.420</t>
  </si>
  <si>
    <t xml:space="preserve">01.11.20.220                                                    </t>
  </si>
  <si>
    <t xml:space="preserve">Семена овощных однолетних культур </t>
  </si>
  <si>
    <t xml:space="preserve">Семена свеклы сахарной </t>
  </si>
  <si>
    <t>21.20.13.820</t>
  </si>
  <si>
    <t>Средства лекарственные ветеринарные прочие, содержащие смешанные или не-смешанные продукты, расфасованные для розничной продажи</t>
  </si>
  <si>
    <t>Зерно ячменя ярового</t>
  </si>
  <si>
    <t>01.11.31.210</t>
  </si>
  <si>
    <t>Моющее щелочное средство</t>
  </si>
  <si>
    <t>Моющее кислотное средство</t>
  </si>
  <si>
    <t>01.19.31.410</t>
  </si>
  <si>
    <t>Средства моющие и чистящие, не расфасованные для розничной торговли, прочие</t>
  </si>
  <si>
    <t>1,2,3,4 квартал</t>
  </si>
  <si>
    <r>
      <t>Сыворотки и вакцины, применяемые в</t>
    </r>
    <r>
      <rPr>
        <sz val="10"/>
        <color rgb="FF000000"/>
        <rFont val="Times New Roman"/>
        <family val="1"/>
        <charset val="204"/>
      </rPr>
      <t xml:space="preserve"> ветеринарии</t>
    </r>
  </si>
  <si>
    <t>Ориентировочная стоимость  годовой и (или) общей потребности в однородных товарах, в бел. рублей c НДС</t>
  </si>
  <si>
    <t xml:space="preserve">Пшеница (кроме твердой) </t>
  </si>
  <si>
    <t>Ячмень</t>
  </si>
  <si>
    <t>Культуры зерновые прочие</t>
  </si>
  <si>
    <t xml:space="preserve">Корма готовые для сельскохозяйственных животных, кроме муки и гранул из люцерны
</t>
  </si>
  <si>
    <t>1, 2 полугодие</t>
  </si>
  <si>
    <t>Ферменты и соединения органические прочие, не включенные в другие группировки</t>
  </si>
  <si>
    <t>Кукуруза (маис)</t>
  </si>
  <si>
    <t xml:space="preserve">Семена, семенники и маточники свеклы сахарной </t>
  </si>
  <si>
    <t>Семена свеклы (кроме сахарной) и семена кормовых культур</t>
  </si>
  <si>
    <r>
      <t xml:space="preserve">Семена </t>
    </r>
    <r>
      <rPr>
        <sz val="10"/>
        <color theme="1"/>
        <rFont val="Times New Roman"/>
        <family val="1"/>
        <charset val="204"/>
      </rPr>
      <t>овощных культур, кроме семян сахарной свеклы</t>
    </r>
  </si>
  <si>
    <r>
      <t>Сыворотки и вакцины</t>
    </r>
    <r>
      <rPr>
        <sz val="10"/>
        <color rgb="FF000000"/>
        <rFont val="Times New Roman"/>
        <family val="1"/>
        <charset val="204"/>
      </rPr>
      <t xml:space="preserve"> и</t>
    </r>
    <r>
      <rPr>
        <sz val="10"/>
        <color theme="1"/>
        <rFont val="Times New Roman"/>
        <family val="1"/>
        <charset val="204"/>
      </rPr>
      <t>ммунные</t>
    </r>
  </si>
  <si>
    <t xml:space="preserve">Средства лекарственные, содержащие алкалоиды или их производные, витамины, средства лекарственные прочие, содержащие смешанные или не-смешанные продукты, но не содержащие гормоны или антибиотики 
</t>
  </si>
  <si>
    <t xml:space="preserve">Средства дезинфицирующие, бактериостатические и средства стерилизации, расфасованные в формы или упаковки для торговли розничной или пред-ставленные в виде готовых препаратов или изделий </t>
  </si>
  <si>
    <r>
      <t>Средства</t>
    </r>
    <r>
      <rPr>
        <sz val="10"/>
        <color rgb="FF000000"/>
        <rFont val="Times New Roman"/>
        <family val="1"/>
        <charset val="204"/>
      </rPr>
      <t xml:space="preserve"> </t>
    </r>
    <r>
      <rPr>
        <sz val="10"/>
        <color theme="1"/>
        <rFont val="Times New Roman"/>
        <family val="1"/>
        <charset val="204"/>
      </rPr>
      <t>моющие и чистящие</t>
    </r>
  </si>
  <si>
    <t>Жмых и отходы твердые прочие растительных жиров или масел</t>
  </si>
  <si>
    <t>10.41.41.300</t>
  </si>
  <si>
    <t>10.41.41.500</t>
  </si>
  <si>
    <t>10.41.41.600</t>
  </si>
  <si>
    <t>Жмых и отходы твердые прочие, полученные из соевого масла</t>
  </si>
  <si>
    <t>Жмых и отходы твердые прочие, полученные из семян подсолнечника</t>
  </si>
  <si>
    <t>Жмых и отходы твердые прочие, полученные из рапсовых или сурепных семян</t>
  </si>
  <si>
    <t>Карате Зеон либо аналог</t>
  </si>
  <si>
    <t>Моспилан  либо аналог</t>
  </si>
  <si>
    <t>Мовенто Энерджи  либо аналог</t>
  </si>
  <si>
    <t>Актара либо аналог</t>
  </si>
  <si>
    <t>Энвидор Плюс либо аналог</t>
  </si>
  <si>
    <t>Амплиго либо аналог</t>
  </si>
  <si>
    <t>Проклэйм либо аналог</t>
  </si>
  <si>
    <t>Рогор С либо аналог</t>
  </si>
  <si>
    <t>Протеус либо аналог</t>
  </si>
  <si>
    <t>Велес либо аналог</t>
  </si>
  <si>
    <t>Биская либо аналог</t>
  </si>
  <si>
    <t>Актеллик либо аналог</t>
  </si>
  <si>
    <t>Дакфосал либо аналог</t>
  </si>
  <si>
    <t>Топсин М либо аналог</t>
  </si>
  <si>
    <t>Азофос либо аналог</t>
  </si>
  <si>
    <t>Мерпан либо аналог</t>
  </si>
  <si>
    <t>Делан либо аналог</t>
  </si>
  <si>
    <t>Силлит либо аналог</t>
  </si>
  <si>
    <t>Хорус либо аналог</t>
  </si>
  <si>
    <t>Скор либо аналог</t>
  </si>
  <si>
    <t>Беллис либо аналог</t>
  </si>
  <si>
    <t>Зато Плюс либо аналог</t>
  </si>
  <si>
    <t>Трайдекс либо аналог</t>
  </si>
  <si>
    <t>Квадрис либо аналог</t>
  </si>
  <si>
    <t>Акробат МЦ либо аналог</t>
  </si>
  <si>
    <t>Тилмор либо аналог</t>
  </si>
  <si>
    <t>Карамба либо аналог</t>
  </si>
  <si>
    <t>Пиктор либо аналог</t>
  </si>
  <si>
    <t>Замир Топ либо аналог</t>
  </si>
  <si>
    <t>Прозаро либо аналог</t>
  </si>
  <si>
    <t>Колосаль Про либо аналог</t>
  </si>
  <si>
    <t>Инфинито либо аналог</t>
  </si>
  <si>
    <t>Стомп Профессионал либо аналог</t>
  </si>
  <si>
    <t>Боксёр либо аналог</t>
  </si>
  <si>
    <t>Гоал либо аналог</t>
  </si>
  <si>
    <t>Рейсер либо аналог</t>
  </si>
  <si>
    <t>Прометрекс Фло либо аналог</t>
  </si>
  <si>
    <t>Султан либо аналог</t>
  </si>
  <si>
    <t>Фюзилад Форте либо аналог</t>
  </si>
  <si>
    <t>Агрон либо аналог</t>
  </si>
  <si>
    <t>Баста либо аналог</t>
  </si>
  <si>
    <t>Торнадо 540 либо аналог</t>
  </si>
  <si>
    <t>Хвастокс Экстра либо аналог</t>
  </si>
  <si>
    <t>Миура либо аналог</t>
  </si>
  <si>
    <t>Линтур либо аналог</t>
  </si>
  <si>
    <t>Соил либо аналог</t>
  </si>
  <si>
    <t>Трибун либо аналог</t>
  </si>
  <si>
    <t>Атрибут либо аналог</t>
  </si>
  <si>
    <t>Комплит форте либо аналог</t>
  </si>
  <si>
    <t>Метеор либо аналог</t>
  </si>
  <si>
    <t>Пульсар либо аналог</t>
  </si>
  <si>
    <t>Глобал либо аналог</t>
  </si>
  <si>
    <t>Голден Ринг либо аналог</t>
  </si>
  <si>
    <t>Эксперт Квадро либо аналог</t>
  </si>
  <si>
    <t>Голтикс либо аналог</t>
  </si>
  <si>
    <t>Аденго либо аналог</t>
  </si>
  <si>
    <t>Майстер Пауэр либо аналог</t>
  </si>
  <si>
    <t>Тотал 480 либо аналог</t>
  </si>
  <si>
    <t>Круйзер Рапс либо аналог</t>
  </si>
  <si>
    <t>Кинто Плюс либо аналог</t>
  </si>
  <si>
    <t>Иншур Перформ либо аналог</t>
  </si>
  <si>
    <t>Шторм либо аналог</t>
  </si>
  <si>
    <t>Инсектициды, расфасованные в формы или упаковки для торговли розничной или представленные в виде готовых препаратов или изделий</t>
  </si>
  <si>
    <t>Фунгициды, расфасованные в формы или упаковки для торговли розничной или представленные в виде готовых препаратов или изделий</t>
  </si>
  <si>
    <t>Фунгициды, бактерициды и протравители семян прочие, расфасованные в формы или упаковки для торговли розничной или представленные в виде готовых препаратов или изделий</t>
  </si>
  <si>
    <t>Родентициды прочие, расфасованные в формы или упаковки для торговли розничной или представленные в виде готовых препаратов или изделий</t>
  </si>
  <si>
    <t>Гербициды прочие, расфасованные в формы или упаковки для торговли розничной или представленные в виде готовых препаратов или изделий</t>
  </si>
  <si>
    <t>Гербициды, расфасованные в формы или упаковки для торговли розничной или представленные в виде готовых препаратов или изделий</t>
  </si>
  <si>
    <t>Кари Макс+прилипатель либо аналог</t>
  </si>
  <si>
    <t>Сыворотка крови для лечения и профилактики вирусных пневмоэнтеритов у телят</t>
  </si>
  <si>
    <t>Сыровотка против пастерелеза телят КРС, овец и свиней</t>
  </si>
  <si>
    <t>Сыровотка антитоксическая против сальмонеллеза телят, поросят, птиц</t>
  </si>
  <si>
    <t>фл.-200мл</t>
  </si>
  <si>
    <t>фл-200мл</t>
  </si>
  <si>
    <t>Средство для преддойной обработки вымени</t>
  </si>
  <si>
    <t>Средство для обработки вымени после доения</t>
  </si>
  <si>
    <t xml:space="preserve"> фл.-100 мл.</t>
  </si>
  <si>
    <t>фл-100мл</t>
  </si>
  <si>
    <t>уп-1кг</t>
  </si>
  <si>
    <t>фл.-100мл</t>
  </si>
  <si>
    <t>фл-100мг</t>
  </si>
  <si>
    <t>Фл-100 мл</t>
  </si>
  <si>
    <t>фл-1л</t>
  </si>
  <si>
    <t>Фл-100мл</t>
  </si>
  <si>
    <t>фл.-100 мл.</t>
  </si>
  <si>
    <t>фл-10 мл</t>
  </si>
  <si>
    <t>фл-980мл</t>
  </si>
  <si>
    <t>уп-1 кг</t>
  </si>
  <si>
    <t>уп- 20кг</t>
  </si>
  <si>
    <t>фл -100 мл</t>
  </si>
  <si>
    <t xml:space="preserve"> уп -1кг</t>
  </si>
  <si>
    <t>Уп-1кг</t>
  </si>
  <si>
    <t>уп – 0,497 кг</t>
  </si>
  <si>
    <t>фл – 100 мл.</t>
  </si>
  <si>
    <t>фл-1 л</t>
  </si>
  <si>
    <t>фл-5л</t>
  </si>
  <si>
    <t>Фл-1литр</t>
  </si>
  <si>
    <t>фл-50мл</t>
  </si>
  <si>
    <t>Фл-250 мл</t>
  </si>
  <si>
    <t>фл – 100мл</t>
  </si>
  <si>
    <t>фл. – 100 мл.</t>
  </si>
  <si>
    <t>фл-200 мл</t>
  </si>
  <si>
    <t>Уп-1 кг</t>
  </si>
  <si>
    <t xml:space="preserve"> фл-100мл</t>
  </si>
  <si>
    <t>фл-400мл</t>
  </si>
  <si>
    <t>1 ведро – 1кг</t>
  </si>
  <si>
    <t>Бан-450 гр</t>
  </si>
  <si>
    <t>фл– 400 мл.</t>
  </si>
  <si>
    <t>Фл-400 мл</t>
  </si>
  <si>
    <t>фл. – 400 мл.</t>
  </si>
  <si>
    <t xml:space="preserve"> фл – 10 мл.</t>
  </si>
  <si>
    <t>шпр -30 гр</t>
  </si>
  <si>
    <t>фл - 1л</t>
  </si>
  <si>
    <t>фл – 10 мл.</t>
  </si>
  <si>
    <t>Фл-50 мл</t>
  </si>
  <si>
    <t>Таб-10г</t>
  </si>
  <si>
    <t>Таб-20гр</t>
  </si>
  <si>
    <t>уп- 5 шт по 10 гр</t>
  </si>
  <si>
    <t>Уп- 1 кг</t>
  </si>
  <si>
    <t>Шпр-10 мл</t>
  </si>
  <si>
    <t>Шпр-8 мл</t>
  </si>
  <si>
    <t>литр</t>
  </si>
  <si>
    <t xml:space="preserve">Вакцина изготовлена из культурной жидкости перевиваемой линии клеток МА104 инфицированной ротавируемой инактивированным формальдегидом,а также из культурной жидкости перевиваемой линии клеток CHO,инфицированной Короновирусом, инактированным димером этиленимина,и культуры Е.coli с адгезивным антигеном </t>
  </si>
  <si>
    <t>Вакцина, которая в  одной иммунизирующей дозе содержаться аттенуированные штаммы возбудителей:инфекционного ринотрахеита, парагриппа -3 и респираторно-синцитиальной инфекции</t>
  </si>
  <si>
    <t>Азитронит либо аналог</t>
  </si>
  <si>
    <t>Амоксициллин 80 либо аналог</t>
  </si>
  <si>
    <t>Амоксициллин 15% либо аналог</t>
  </si>
  <si>
    <t>Аналгин 30 % либо аналог</t>
  </si>
  <si>
    <t>Антролан спрей либо аналог</t>
  </si>
  <si>
    <t>Армаголд либо аналог</t>
  </si>
  <si>
    <t>АСД фракция 2 либо аналог</t>
  </si>
  <si>
    <t>Биогента либо аналог</t>
  </si>
  <si>
    <t>Бициллин-5 либо аналог</t>
  </si>
  <si>
    <t>Вирусид либо аналог</t>
  </si>
  <si>
    <t>Галокур оральный либо аналог</t>
  </si>
  <si>
    <t>Гентадокс либо аналог</t>
  </si>
  <si>
    <t>Гентамицин 10% либо аналог</t>
  </si>
  <si>
    <t>Доксифарм порошок 10 % либо аналог</t>
  </si>
  <si>
    <t>Дуплоциллин LA либо аналог</t>
  </si>
  <si>
    <t>Зупрево18% либо аналог</t>
  </si>
  <si>
    <t>Имупрофен 10% либо аналог</t>
  </si>
  <si>
    <t>Кобактан 2,5% либо аналог</t>
  </si>
  <si>
    <t>Колитрим либо аналог</t>
  </si>
  <si>
    <t>Колимокс либо аналог</t>
  </si>
  <si>
    <t>Ксила либо аналог</t>
  </si>
  <si>
    <t>Лексофлон либо аналог</t>
  </si>
  <si>
    <t>Лерсин либо аналог</t>
  </si>
  <si>
    <t>Линкомицин 10% либо аналог</t>
  </si>
  <si>
    <t>Марбоцил 10 % либо аналог</t>
  </si>
  <si>
    <t>Мастинол либо аналог</t>
  </si>
  <si>
    <t>Меглуфлор либо аналог</t>
  </si>
  <si>
    <t>Монклавит-1 либо аналог</t>
  </si>
  <si>
    <t>Неостомозан либо аналог</t>
  </si>
  <si>
    <t>Норфоксацин 10% либо аналог</t>
  </si>
  <si>
    <t>Парацетамокс либо аналог</t>
  </si>
  <si>
    <t>Пенстреп 400 LA либо аналог</t>
  </si>
  <si>
    <t>Пенстреп 400 либо аналог</t>
  </si>
  <si>
    <t>Прокпен 30 либо аналог</t>
  </si>
  <si>
    <t>Репидерма спрей либо аналог</t>
  </si>
  <si>
    <t>Рецефур либо аналог</t>
  </si>
  <si>
    <t>Стрептоцид либо аналог</t>
  </si>
  <si>
    <t>Тиалонг либо аналог</t>
  </si>
  <si>
    <t>Тиамулин 45 % либо аналог</t>
  </si>
  <si>
    <t>Тилаколивет либо аналог</t>
  </si>
  <si>
    <t>Тилмофарм 20% либо аналог</t>
  </si>
  <si>
    <t>Тилозин 200 либо аналог</t>
  </si>
  <si>
    <t>Тилозин 500 либо аналог</t>
  </si>
  <si>
    <t>Тилозин 50 либо аналог</t>
  </si>
  <si>
    <t>Тилогента либо аналог</t>
  </si>
  <si>
    <t>Тим-тил либо аналог</t>
  </si>
  <si>
    <t>ПГ-600 либо аналог</t>
  </si>
  <si>
    <t>Окситетрациклин 20% либо аналог</t>
  </si>
  <si>
    <t>Чеми-спрэй либо аналог</t>
  </si>
  <si>
    <t>Энронит либо аналог</t>
  </si>
  <si>
    <t>Энротим 10% либо аналог</t>
  </si>
  <si>
    <t>Энрофлоксацин 10 % либо аналог</t>
  </si>
  <si>
    <t>Витамин Е+Se либо аналог</t>
  </si>
  <si>
    <t>Витамин С либо аналог</t>
  </si>
  <si>
    <t>Витаминоацид либо аналог</t>
  </si>
  <si>
    <t>Е-селен орал либо аналог</t>
  </si>
  <si>
    <t>Интрафер-200 В12 либо аналог</t>
  </si>
  <si>
    <t>Катазал либо аналог</t>
  </si>
  <si>
    <t>КМП либо аналог</t>
  </si>
  <si>
    <t>Мультивит +Se либо аналог</t>
  </si>
  <si>
    <t>Олиговит либо аналог</t>
  </si>
  <si>
    <t>Седиминум плюс либо аналог</t>
  </si>
  <si>
    <t>Тетравитферон Б либо аналог</t>
  </si>
  <si>
    <t>Чиктоник либо аналог</t>
  </si>
  <si>
    <t>Форцерис либо аналог</t>
  </si>
  <si>
    <t>Мазь ихтиоловая либо аналог</t>
  </si>
  <si>
    <t>Мастинет либо аналог</t>
  </si>
  <si>
    <t>Кальция бороглюконат 20 % либо аналог</t>
  </si>
  <si>
    <t>Кофеин натрия бензоат 20% либо аналог</t>
  </si>
  <si>
    <t>Аминоплекс Лайт либо аналог</t>
  </si>
  <si>
    <t>Глюкоза 40% раствор либо аналог</t>
  </si>
  <si>
    <t>Глютонол-С либо аналог</t>
  </si>
  <si>
    <t>Раствор кальция хлорида 10% либо аналог</t>
  </si>
  <si>
    <t>Новакаин 0.5% либо аналог</t>
  </si>
  <si>
    <t>Натрия хлорид 0,9 % либо аналог</t>
  </si>
  <si>
    <t>Раствор Рингера-Локка либо аналог</t>
  </si>
  <si>
    <t>Раствор йода спиртовой  5% либо аналог</t>
  </si>
  <si>
    <t>Ихглюковит либо аналог</t>
  </si>
  <si>
    <t>Эстрофан либо аналог</t>
  </si>
  <si>
    <t>Метри-цеф 3 либо аналог</t>
  </si>
  <si>
    <t>Метростим либо аналог</t>
  </si>
  <si>
    <t>Настойка чемерицы либо аналог</t>
  </si>
  <si>
    <t>Окситоцин либо аналог</t>
  </si>
  <si>
    <t>Рихометрин П либо аналог</t>
  </si>
  <si>
    <t>Сурфагон либо аналог</t>
  </si>
  <si>
    <t>Сенсиблекс вейкс либо аналог</t>
  </si>
  <si>
    <t>Утеротон либо аналог</t>
  </si>
  <si>
    <t>Пеноцефур либо аналог</t>
  </si>
  <si>
    <t>Йодопен либо аналог</t>
  </si>
  <si>
    <t>Палочки ихтиоловые либо аналог</t>
  </si>
  <si>
    <t>Дектомакс либо аналог</t>
  </si>
  <si>
    <t>Ивермектин 1% либо аналог</t>
  </si>
  <si>
    <t>Квик Байт ВГ 10 либо аналог</t>
  </si>
  <si>
    <t>Суспензия Торукокс 5% либо аналог</t>
  </si>
  <si>
    <t>Фармастомазан либо аналог</t>
  </si>
  <si>
    <t>Фармацид либо аналог</t>
  </si>
  <si>
    <t>Кетопробаг либо аналог</t>
  </si>
  <si>
    <t>Мамифорт секадо либо аналог</t>
  </si>
  <si>
    <t>Сандим ЩП либо аналог</t>
  </si>
  <si>
    <t>Сандим Д либо аналог</t>
  </si>
  <si>
    <t>Средства лекарственные, содержащие гормоны, но не содержащие антибиотики</t>
  </si>
  <si>
    <t>21.20.12.920</t>
  </si>
  <si>
    <t>Средства лекарственные, содержащие пенициллин или прочие антибиотики</t>
  </si>
  <si>
    <t>21.20.11.820</t>
  </si>
  <si>
    <t>Средства лекарственные ветеринарные, содержащие прочие антибиотики, расфасованные для розничной продажи</t>
  </si>
  <si>
    <t>21.20.11.620</t>
  </si>
  <si>
    <t>Средства лекарственные ветеринарные, содержащие пенициллины или их производные, имеющие структуру пенициллиновой кислоты, или содержащие стрептомицины или их производные, дозированные или расфасованные для розничной продажи</t>
  </si>
  <si>
    <t>21.20.13.620</t>
  </si>
  <si>
    <t>Средства лекарственные ветеринарные, содержащие витамины, провитамины, их производные и смеси, расфасованные для розничной продажи</t>
  </si>
  <si>
    <t xml:space="preserve">Средства лекарственные, содержащие алкалоиды или их производные, витамины, средства лекарственные прочие, содержащие смешанные или несмешанные продукты, но не содержащие гормоны или антибиотики </t>
  </si>
  <si>
    <t>Средства лекарственные ветеринарные, содержащие алкалоиды или их производные, но не содержащие гормоны или антибиотики, расфасованные для розничной продажи</t>
  </si>
  <si>
    <t>21.20.13.420</t>
  </si>
  <si>
    <t xml:space="preserve">Средства лекарственные, содержащие алкалоиды или их производные, 
витамины, средства лекарственные прочие, содержащие смешанные или не-смешанные продукты, но не содержащие гормоны или антибиотики 
</t>
  </si>
  <si>
    <t>Кормовая добавка (д.в. сульфат меди 5-ти водный микронизированный)</t>
  </si>
  <si>
    <t>10.89.13.500</t>
  </si>
  <si>
    <t>Инсектициды прочие, расфасованные в формы или упаковки для торговли розничной или представленные в виде готовых препаратов или изделий</t>
  </si>
  <si>
    <t>20.20.11.900</t>
  </si>
  <si>
    <t>Бан-500 гр</t>
  </si>
  <si>
    <t>Вироцид или аналог</t>
  </si>
  <si>
    <t>ед.</t>
  </si>
  <si>
    <t>в течение года</t>
  </si>
  <si>
    <t>Погрузчики самоходные фронтальные одноковшовые прочие</t>
  </si>
  <si>
    <t>28.92.25.500</t>
  </si>
  <si>
    <t>Погрузчики фронтальные одноковшовые самоходные</t>
  </si>
  <si>
    <t>Автомобили легковые пассажирские новые с двигателем внутреннего сгорания с искровым зажиганием с рабочим объемом цилиндров более 1500 см3</t>
  </si>
  <si>
    <t>01.11.20.310</t>
  </si>
  <si>
    <t>Зерно кукурузы зубовидной и прочих видов</t>
  </si>
  <si>
    <t xml:space="preserve">Кукуруза фуражная  </t>
  </si>
  <si>
    <t>Лизин и его эфиры сложные; соли этих соединений</t>
  </si>
  <si>
    <t>21.10.20.100</t>
  </si>
  <si>
    <t>320/456</t>
  </si>
  <si>
    <t>Аминокислота лизин моногидрохлорид кормовой либо лизин сульфат кормовой</t>
  </si>
  <si>
    <t>Метионин</t>
  </si>
  <si>
    <t>20.14.51.312</t>
  </si>
  <si>
    <r>
      <t>Лизин, кислота глютаминовая и их соли; соли четвертичные и гидроксиды аммония; фосфоаминолипиды; амиды, их производные и соли</t>
    </r>
    <r>
      <rPr>
        <sz val="10"/>
        <color rgb="FF000000"/>
        <rFont val="Times New Roman"/>
        <family val="1"/>
        <charset val="204"/>
      </rPr>
      <t xml:space="preserve"> </t>
    </r>
    <r>
      <rPr>
        <sz val="10"/>
        <color theme="1"/>
        <rFont val="Times New Roman"/>
        <family val="1"/>
        <charset val="204"/>
      </rPr>
      <t xml:space="preserve"> </t>
    </r>
  </si>
  <si>
    <t xml:space="preserve">Соединения сероорганические и прочие органо-неорганические соединения </t>
  </si>
  <si>
    <t>Дрожжи неактивные; микроорганизмы одноклеточные мертвые прочие</t>
  </si>
  <si>
    <t xml:space="preserve">Дрожжи (активные и неактивные), микроорганизмы одноклеточные мертвые прочие; порошки готовые пекарные </t>
  </si>
  <si>
    <t>Холин и его соли</t>
  </si>
  <si>
    <t>21.10.20.300</t>
  </si>
  <si>
    <t>Корма готовые для сельскохозяйственных животных, кроме муки и гранул из люцерны</t>
  </si>
  <si>
    <t>Добавки кормовые прочие для сельскохозяйственных животных</t>
  </si>
  <si>
    <t>Противокетозная кормовая добавка в транзитный период</t>
  </si>
  <si>
    <t>Базагран М либо аналог</t>
  </si>
  <si>
    <t>Пивот либо аналог</t>
  </si>
  <si>
    <t>Зенкор Ультра либо аналог</t>
  </si>
  <si>
    <t>Экстакорн либо аналог</t>
  </si>
  <si>
    <t>Алион либо аналог</t>
  </si>
  <si>
    <t>Оплот Трио либо аналог</t>
  </si>
  <si>
    <t>Престиж либо аналог</t>
  </si>
  <si>
    <t>Миравис либо аналог</t>
  </si>
  <si>
    <t>Серкадис плюс либо аналог</t>
  </si>
  <si>
    <t>Геокс либо аналог</t>
  </si>
  <si>
    <t>Пирус либо аналог</t>
  </si>
  <si>
    <t>Декстер либо аналог</t>
  </si>
  <si>
    <t>Титул Дуо либо аналог</t>
  </si>
  <si>
    <t>Доза (фл-н 20 доз)</t>
  </si>
  <si>
    <t>Доза (фл-н 30 доз)</t>
  </si>
  <si>
    <t>Доза (фл.-10 доз)</t>
  </si>
  <si>
    <t>литр                                                                     (Расф-на по 100мл)</t>
  </si>
  <si>
    <t>фл-100 мл</t>
  </si>
  <si>
    <t>Альбипен либо аналог</t>
  </si>
  <si>
    <t xml:space="preserve">Флунистреп либо аналог </t>
  </si>
  <si>
    <t>Соладокси либо аналог</t>
  </si>
  <si>
    <t>Ремокс 50% либо аналог</t>
  </si>
  <si>
    <t>Колосил либо аналог</t>
  </si>
  <si>
    <t>Биоквинол либо аналог</t>
  </si>
  <si>
    <t>Норфарм 20% либо аналог</t>
  </si>
  <si>
    <t>Мультиомицин 1% либо аналог</t>
  </si>
  <si>
    <t>Стрептомицин либо аналог</t>
  </si>
  <si>
    <t>НКП либо аналог</t>
  </si>
  <si>
    <t>Йод однохлористый либо аналог</t>
  </si>
  <si>
    <t>Флавовит либо аналог</t>
  </si>
  <si>
    <t>Агита либо аналог</t>
  </si>
  <si>
    <t>Уп-0,4 кг</t>
  </si>
  <si>
    <t>Флай Финал либо аналог</t>
  </si>
  <si>
    <t>Магготс 50 либо аналог</t>
  </si>
  <si>
    <t>фл-250 мл</t>
  </si>
  <si>
    <t>Румисоль либо аналог</t>
  </si>
  <si>
    <t>Пектофид либо аналог</t>
  </si>
  <si>
    <t>Редиар либо аналог</t>
  </si>
  <si>
    <t>Реплевак БЭТ либо аналог</t>
  </si>
  <si>
    <t>тыс.шт.</t>
  </si>
  <si>
    <t>Гликосан либо аналог</t>
  </si>
  <si>
    <t>Волиам Тарго либо аналог</t>
  </si>
  <si>
    <t>Амоксибаг, Синулокс RTU либо аналог</t>
  </si>
  <si>
    <t>Флорокс, Флорфеникол 30% либо аналог</t>
  </si>
  <si>
    <t>Амоксифарм плюс, Кламоветин либо аналог</t>
  </si>
  <si>
    <t>Пенбекс либо аналог</t>
  </si>
  <si>
    <t>21.20.11.819</t>
  </si>
  <si>
    <t>Зинаприм либо аналог</t>
  </si>
  <si>
    <t>Эритромицин 20%</t>
  </si>
  <si>
    <t>Марбофлокс либо аналог</t>
  </si>
  <si>
    <t>Гентаферон Б либо аналог</t>
  </si>
  <si>
    <t>Гексасол ЛA либо аналог</t>
  </si>
  <si>
    <t>Доксициклин КМ 20% либо аналог</t>
  </si>
  <si>
    <t>Поликом ВК либо аналог</t>
  </si>
  <si>
    <t>Уп.-1 кг</t>
  </si>
  <si>
    <t>Цефтимаг 10% либо аналог</t>
  </si>
  <si>
    <t>Фуразолидон либо аналог</t>
  </si>
  <si>
    <t>Уп.-500гр</t>
  </si>
  <si>
    <t>Антидиарейко либо аналог</t>
  </si>
  <si>
    <t>Парофор 70 либо аналог</t>
  </si>
  <si>
    <t>Метроком-Т либо аналог</t>
  </si>
  <si>
    <t>Уп-1л</t>
  </si>
  <si>
    <t>Уп.-1л</t>
  </si>
  <si>
    <t>Ниоксил форте либо аналог</t>
  </si>
  <si>
    <t>Уп.-1 л</t>
  </si>
  <si>
    <t>Гонадин либо аналог</t>
  </si>
  <si>
    <t>Фертадин либо аналог</t>
  </si>
  <si>
    <t>29.10.59.990</t>
  </si>
  <si>
    <t>автомобиль МАЗ-5337 ЗСКФ15-02</t>
  </si>
  <si>
    <t>Автопогрузчики с вилочным захватом, прочие погрузчики; тягачи, используемые на перронах железнодорожных станций</t>
  </si>
  <si>
    <t>28.22.15.300</t>
  </si>
  <si>
    <t xml:space="preserve">Погрузчики самоходные без электропривода, оборудованные подъемными или погрузочными устройствами </t>
  </si>
  <si>
    <t>Пульмовет, Драксин либо аналог</t>
  </si>
  <si>
    <t>Мазь цинковая 10% либо аналог</t>
  </si>
  <si>
    <t>Мазь стрептоцидовая 10% либо аналог</t>
  </si>
  <si>
    <t>Мазь борная 5% либо аналог</t>
  </si>
  <si>
    <t>Мазь йод-повидон 10% либо аналог</t>
  </si>
  <si>
    <t>Сульфатрим либо аналог</t>
  </si>
  <si>
    <t>Эндометромаг-БИО либо аналог</t>
  </si>
  <si>
    <t>Кальцемаг либо аналог</t>
  </si>
  <si>
    <t>Настойка полыни либо аналог</t>
  </si>
  <si>
    <t>Тимпанол либо аналог</t>
  </si>
  <si>
    <t>АСД фракция 3 либо аналог</t>
  </si>
  <si>
    <t>Антитокс либо аналог</t>
  </si>
  <si>
    <t>Карсулен либо аналог</t>
  </si>
  <si>
    <t>Ковертал либо аналог</t>
  </si>
  <si>
    <t>Мультивит+минералы</t>
  </si>
  <si>
    <t>Феролекс либо аналог</t>
  </si>
  <si>
    <t>Субмастин-КРС либо аналог</t>
  </si>
  <si>
    <t>Ваккамаст либо аналог</t>
  </si>
  <si>
    <t>Уберосан либо аналог</t>
  </si>
  <si>
    <t>Ц-маст либо аналог</t>
  </si>
  <si>
    <t>Пеникан-П либо аналог</t>
  </si>
  <si>
    <t>Мастикам либо аналог</t>
  </si>
  <si>
    <t>Шпр -5 гр</t>
  </si>
  <si>
    <t>Мастилес либо аналог</t>
  </si>
  <si>
    <t>Шпр – 10 мл</t>
  </si>
  <si>
    <t>Дексафорт либо аналог</t>
  </si>
  <si>
    <t>фл.-50мл</t>
  </si>
  <si>
    <t>Меганил либо аналог</t>
  </si>
  <si>
    <t>Айнил либо аналог</t>
  </si>
  <si>
    <t>Инфларет либо аналог</t>
  </si>
  <si>
    <t>Фортинмуне Бов либо аналог</t>
  </si>
  <si>
    <t>Толфедин либо аналог</t>
  </si>
  <si>
    <t>Кокцитокс либо аналог</t>
  </si>
  <si>
    <t>Крем для вымени</t>
  </si>
  <si>
    <t>Уп.-200 гр</t>
  </si>
  <si>
    <t>Левомеколь либо аналог</t>
  </si>
  <si>
    <t>Уп.-400 гр</t>
  </si>
  <si>
    <t>Алюмиспрей либо аналог</t>
  </si>
  <si>
    <t>Линкомицин+спектиномицин 5/10, Спекталин либо аналог</t>
  </si>
  <si>
    <t>Средства лекарственные ветеринарные, содержащие кортикостероидные гормоны, их производные или структурные аналоги, но не содержащие антибиотики, расфасованные в виде дозированных форм или упаковок для розничной продажи</t>
  </si>
  <si>
    <t xml:space="preserve">21.20.12.720 </t>
  </si>
  <si>
    <t xml:space="preserve">Средства лекарственные, содержащие гормоны, но не содержащие антибиотики 
</t>
  </si>
  <si>
    <t>Септоцид Р Плюс либо аналог</t>
  </si>
  <si>
    <t>Дезинфицирующее средство на основе надуксусной кислоты</t>
  </si>
  <si>
    <t>Сепранол либо аналог</t>
  </si>
  <si>
    <t>таб.</t>
  </si>
  <si>
    <r>
      <t>Автомобили легковые пассажирские новые с бензиновым двигателем с рабочим объемом цилиндров более 1500 см</t>
    </r>
    <r>
      <rPr>
        <vertAlign val="superscript"/>
        <sz val="10"/>
        <color theme="1"/>
        <rFont val="Times New Roman"/>
        <family val="1"/>
        <charset val="204"/>
      </rPr>
      <t>3</t>
    </r>
    <r>
      <rPr>
        <sz val="10"/>
        <color theme="1"/>
        <rFont val="Times New Roman"/>
        <family val="1"/>
        <charset val="204"/>
      </rPr>
      <t xml:space="preserve"> (включая жилые автофургоны с рабочим объемом цилиндров более 3000 см</t>
    </r>
    <r>
      <rPr>
        <vertAlign val="superscript"/>
        <sz val="10"/>
        <color theme="1"/>
        <rFont val="Times New Roman"/>
        <family val="1"/>
        <charset val="204"/>
      </rPr>
      <t>3</t>
    </r>
    <r>
      <rPr>
        <sz val="10"/>
        <color theme="1"/>
        <rFont val="Times New Roman"/>
        <family val="1"/>
        <charset val="204"/>
      </rPr>
      <t>), (кроме автомобилей для перевозки не менее 10 человек, снегоходов, автомашин для гольфовых площадок и аналогичного автотранспорта)</t>
    </r>
  </si>
  <si>
    <t>Примэкстра Голд либо аналог</t>
  </si>
  <si>
    <t>Автомобили-самосвалы для эксплуатации в условиях бездорожья, кроме самосвалов карьерных</t>
  </si>
  <si>
    <t>28.92.29.100</t>
  </si>
  <si>
    <t>Автомобили-самосвалы для эксплуатации в условиях бездорожья с полной массой транспортного средства не более 50 т</t>
  </si>
  <si>
    <t>автомобиль МАЗ 6501С9-575-0000</t>
  </si>
  <si>
    <t>автомобиль МАЗ 6501С9-8520-000</t>
  </si>
  <si>
    <t>автомобиль МАЗ 5550С5</t>
  </si>
  <si>
    <t xml:space="preserve">ед. </t>
  </si>
  <si>
    <t>АвтомобильГаз-Саз 2507</t>
  </si>
  <si>
    <t>Автомобили грузовые новые с поршневым двигателем внутреннего сгорания с искровым зажиганием</t>
  </si>
  <si>
    <t>29.10.42.300</t>
  </si>
  <si>
    <t>Автомобили грузовые новые с поршневым двигателем внутреннего сгорания с искровым зажиганием с полной массой транспортного средства не более 5 т</t>
  </si>
  <si>
    <t>автомобиль ГАЗ Некст А21R22 (с рефрижератором)</t>
  </si>
  <si>
    <t>Прицепы и полуприцепы прочие (для перевозки грузов)</t>
  </si>
  <si>
    <t>29.20.23.900</t>
  </si>
  <si>
    <t>Прицеп МАЗ 856100-4022</t>
  </si>
  <si>
    <t>Прицеп МАЗ 856100-4012</t>
  </si>
  <si>
    <t>Автомобили (автобусы) для перевозки не менее 10 человек</t>
  </si>
  <si>
    <t>29.10.30.353</t>
  </si>
  <si>
    <t>Автобус МАЗ 231062</t>
  </si>
  <si>
    <t>29.10.30.352</t>
  </si>
  <si>
    <t>Микроавтобус ГАЗ 2752</t>
  </si>
  <si>
    <t>Автобус ГАЗ А65R22</t>
  </si>
  <si>
    <t>29.10.22.500</t>
  </si>
  <si>
    <t>Автомобили легковые пассажирские новые с бензиновым двигателем с рабочим объемом цилиндров более 1500 см3 (включая жилые автофургоны с рабочим объемом цилиндров более 3000 см3), (кроме автомобилей для перевозки не менее 10 человек, снегоходов, автомашин для гольфовых площадок и аналогичного автотранспорта)</t>
  </si>
  <si>
    <t>Автомобиль УАЗ 390995</t>
  </si>
  <si>
    <t xml:space="preserve">Автомобили специального назначения, не включенные в другие группировки </t>
  </si>
  <si>
    <t xml:space="preserve">Автомобили специального назначения прочие, не включенные в другие группировки </t>
  </si>
  <si>
    <t>Автомобиль Газ ПТМ-36135 АТЗ 4,9</t>
  </si>
  <si>
    <t>29.20.23.300</t>
  </si>
  <si>
    <t>Полуприцепы автомобильные</t>
  </si>
  <si>
    <t>Полуприцеп бензовоз ППЦ-22 на шасси МАЗ</t>
  </si>
  <si>
    <t>Автомобили легковые пассажирские новые с двигателем внутреннего сгорания с искровым зажиганием с рабочим объемом цилиндров более 1500 см0</t>
  </si>
  <si>
    <t>29.10.22.297</t>
  </si>
  <si>
    <t>Автомобиль ВАЗ 21214-007-50</t>
  </si>
  <si>
    <t>Автомобили легковые пассажирские новые с двигателем внутреннего сгорания с искровым зажиганием с рабочим объемом цилиндров более 1500 см1</t>
  </si>
  <si>
    <t>29.10.22.298</t>
  </si>
  <si>
    <t>Автомобиль GEELY Emgrand X7</t>
  </si>
  <si>
    <r>
      <t>Автомобили с поршневым двигателем внутреннего сгорания с воспламенением от сжатия (дизелем или полудизелем) и рабочим объемом цилиндров более 2500 см</t>
    </r>
    <r>
      <rPr>
        <vertAlign val="superscript"/>
        <sz val="10"/>
        <color theme="1"/>
        <rFont val="Times New Roman"/>
        <family val="1"/>
        <charset val="204"/>
      </rPr>
      <t>3</t>
    </r>
    <r>
      <rPr>
        <sz val="10"/>
        <color theme="1"/>
        <rFont val="Times New Roman"/>
        <family val="1"/>
        <charset val="204"/>
      </rPr>
      <t>, предназначенные для перевозки более 22, но не более 80 пассажиров</t>
    </r>
  </si>
  <si>
    <r>
      <t>Автомобили с поршневым двигателем внутреннего сгорания с воспламенением от сжатия (дизелем или полудизелем) и рабочим объемом цилиндров более 2500 см</t>
    </r>
    <r>
      <rPr>
        <vertAlign val="superscript"/>
        <sz val="10"/>
        <color theme="1"/>
        <rFont val="Times New Roman"/>
        <family val="1"/>
        <charset val="204"/>
      </rPr>
      <t>3</t>
    </r>
    <r>
      <rPr>
        <sz val="10"/>
        <color theme="1"/>
        <rFont val="Times New Roman"/>
        <family val="1"/>
        <charset val="204"/>
      </rPr>
      <t xml:space="preserve">, предназначенные для перевозки не более 22 пассажиров  </t>
    </r>
  </si>
  <si>
    <t>Жидкая кормовая добавка с содержанием цинка в хелатной форме</t>
  </si>
  <si>
    <t>Тракторы новые с мощностью двигателя более 59 кВт (кроме тракторов, управляемых рядом идущим оператором)</t>
  </si>
  <si>
    <t>28.30.23.780</t>
  </si>
  <si>
    <t>Тракторы сельскохозяйственные и лесохозяйственные прочие новые с мощностью двигателя более 250 кВт</t>
  </si>
  <si>
    <t>Трактор Беларус 3522</t>
  </si>
  <si>
    <t>28.30.23.730</t>
  </si>
  <si>
    <t>Тракторы сельскохозяйственные и лесохозяйственные прочие новые с мощностью двигателя более 90 кВт, но не более 125 кВт</t>
  </si>
  <si>
    <t>Трактор Беларус 1523</t>
  </si>
  <si>
    <t>Тракторы сельскохозяйственные и лесохозяйственные прочие новые с мощностью двигателя более 90 кВт, но не более 125 кВт</t>
  </si>
  <si>
    <t>Трактор Беларус 1221,3</t>
  </si>
  <si>
    <t>28.30.23.300</t>
  </si>
  <si>
    <t>Тракторы колесные сельскохозяйственные и лесохозяйственные новые с мощно-стью двигателя более 59 кВт, но не более 75 кВт (кроме тракторов, управляемых рядом идущим оператором)</t>
  </si>
  <si>
    <t>Трактор Беларус 82.1</t>
  </si>
  <si>
    <t>Погрузчик фронтальный Амкодор 332 С4</t>
  </si>
  <si>
    <t>Погрузчик фронтальный Амкодор 352 С-02</t>
  </si>
  <si>
    <t>Погрузчик  Амкодор 527</t>
  </si>
  <si>
    <t xml:space="preserve">Машины уборочные и молотилки, не включенные в другие группировки </t>
  </si>
  <si>
    <t>28.30.59.100</t>
  </si>
  <si>
    <t>Комбайн зернойборочный</t>
  </si>
  <si>
    <t>Комбайн зерноуборочный КЗС 1218</t>
  </si>
  <si>
    <t>Устройства механические для разбрызгивания или распыления жидкостей или порошков, используемые в сельском хозяйстве и садоводстве</t>
  </si>
  <si>
    <t>28.30.60.900</t>
  </si>
  <si>
    <t>Устройства механические для разбрызгивания или распыления жидкостей или по-рошков, используемые в сельском хозяйстве и садоводстве, прочие</t>
  </si>
  <si>
    <t>Опрыскиватель самоходный</t>
  </si>
  <si>
    <t>Машины и механизмы для приготовления кормов для животных</t>
  </si>
  <si>
    <t>28.30.83.000</t>
  </si>
  <si>
    <t>Самоходный раздатчик кормов</t>
  </si>
  <si>
    <t>Раздатчик кормов КРФ-10</t>
  </si>
  <si>
    <t>Раздатчик кормов ИСРК-15</t>
  </si>
  <si>
    <t>Косилки для газонов, парков и спортивных площадок</t>
  </si>
  <si>
    <t>28.30.40.300</t>
  </si>
  <si>
    <t>Косилки для газонов, парков и спортивных площадок без электродвигателя с режущей частью, вращающейся в горизонтальной плоскости</t>
  </si>
  <si>
    <t>Косилка КМР 9ВТ</t>
  </si>
  <si>
    <t>Косилка КПР-9-04</t>
  </si>
  <si>
    <t>КДЛ-3.14</t>
  </si>
  <si>
    <t>28.30.60.300</t>
  </si>
  <si>
    <t>Устройства и приспособления механические переносные с двигателем или без него для разбрызгивания или распыления жидкостей или порошков, используемые в сельском хозяйстве или садоводстве (кроме приспособлений для полива)</t>
  </si>
  <si>
    <t>МЖТ-11</t>
  </si>
  <si>
    <t>Машина для внесения минеральных удобрений типа "Лейка"</t>
  </si>
  <si>
    <t>Прессы для соломы или сена, включая пресс-подборщики</t>
  </si>
  <si>
    <t>28.30.53.300</t>
  </si>
  <si>
    <t>Пресс-подборщики для соломы или сена</t>
  </si>
  <si>
    <t>Пресс подборщик KRONE Comprima 155XC</t>
  </si>
  <si>
    <t>Машины сеноуборочные</t>
  </si>
  <si>
    <t>28.30.52.300</t>
  </si>
  <si>
    <t>Оборачиватели, грабли и ворошилки</t>
  </si>
  <si>
    <t>Грабли-валкообразователь типа Liner 3000</t>
  </si>
  <si>
    <t>Грабли-вспушиватель 7,2-9м</t>
  </si>
  <si>
    <t>кг.</t>
  </si>
  <si>
    <t>Сухая кормовая добавка с содержанием моно-, ди- и триглицириды лауриновой кислоты</t>
  </si>
  <si>
    <t>март 2021 г.</t>
  </si>
  <si>
    <t>февраль 2021 г.</t>
  </si>
  <si>
    <t>Сухая кормовая добавка с содержанием моно-, ди- и триглицириды пропионовой и масляной кислоты, и молочную кислоту</t>
  </si>
  <si>
    <t>Кормовая добавка для профилактической выпойки телятам при заболеваниях ЖКТ</t>
  </si>
  <si>
    <t>Добавка для профилактики заболеваний ЖКТ телятам при рождении</t>
  </si>
  <si>
    <t>Кормовая добавка для выпойки телятам проф. периода в случае повторного возникновения диареи</t>
  </si>
  <si>
    <t>Премикс для холостых и супоросных свиноматок (типа КС-1-1)</t>
  </si>
  <si>
    <t>Премикс для подсосных свиноматок (типа КС-2)</t>
  </si>
  <si>
    <t>Премикс для ремонтных свинок (типа КС-1-3)</t>
  </si>
  <si>
    <t>Премикс для поросят в возрасте 9-42 дней (типа КС-3-1)</t>
  </si>
  <si>
    <t>Премикс для поросят в возрасте 43-60 дней (типа КС-3-2)</t>
  </si>
  <si>
    <t>Премикс для выращивания поросят 61-106 дней (типа КС-3-3)</t>
  </si>
  <si>
    <t>Премикс для откорма свиней 1 периода (типа КС-4-1)</t>
  </si>
  <si>
    <t>Премикс для откорма свиней 2 периода (типа КС-4-2)</t>
  </si>
  <si>
    <t>Премикс для телят в возрасте 76-400 дней типа ПКР-2</t>
  </si>
  <si>
    <t>Премикс для высокопродуктивных коров типа П-60-3</t>
  </si>
  <si>
    <t>Оборудование подъемно-транспортное, погрузочное или разгрузочное прочее</t>
  </si>
  <si>
    <t>28.22.18.500</t>
  </si>
  <si>
    <t>Машины и устройства погрузочные, специально разработанные для использования в сельском хозяйстве</t>
  </si>
  <si>
    <t>Ферменты (энзимы); препараты ферментов, не включенные в другие группировки  (кроме реннина и его концентратов)</t>
  </si>
  <si>
    <t>Инсектициды прочие, расфасованные в формы или упаковки для торговли рознич-ной или представленные в виде готовых препаратов или изделий, не включенные 
в другие группировки</t>
  </si>
  <si>
    <t>Пестициды прочие и агрохимические продукты прочие, расфасованные 
в формы или упаковки для торговли розничной или представленные в виде готовых препаратов или изделий</t>
  </si>
  <si>
    <t xml:space="preserve">Средства лекарственные, содержащие алкалоиды или их производные, витамины, средства лекарственные прочие, содержащие смешанные или не-смешанные продукты, но не содержащие гормоны или антибиотики </t>
  </si>
  <si>
    <t xml:space="preserve">Средства лекарственные, содержащие алкалоиды или их производные, витамины, средства лекарственные прочие, содержащие смешанные или не-смешанные продукты, но не содержащие гормоны или антибиотики 
</t>
  </si>
  <si>
    <t>Средства лекарственные, содержащие алкалоиды или их производные, витамины, средства лекарственные прочие, содержащие смешанные или не-смешанные продукты, но не содержащие гормоны или антибиотики</t>
  </si>
  <si>
    <t xml:space="preserve">Средства лекарственные, содержащие алкалоиды или их производные, 
витамины, средства лекарственные прочие, содержащие смешанные или не-смешанные продукты, но не содержащие гормоны или антибиотики </t>
  </si>
  <si>
    <t>Телескопический погрузчик, мощностью не менее 72 кВт, укомплектованный ковшом, погрузочными вилами</t>
  </si>
  <si>
    <t>ОАО "Василишки"</t>
  </si>
  <si>
    <t>Коробки, ящики и контейнеры из гофрированных бумаги или картона</t>
  </si>
  <si>
    <t> 17.21.13.000</t>
  </si>
  <si>
    <t> Коробки, ящики и контейнеры из гофрированных бумаги или картона</t>
  </si>
  <si>
    <t>Ящик из гофрированного картона 560*375*110</t>
  </si>
  <si>
    <t>1,5 млн</t>
  </si>
  <si>
    <t>шт</t>
  </si>
  <si>
    <t>1,2 полугодие</t>
  </si>
  <si>
    <t>ОАО "Александрийское"</t>
  </si>
  <si>
    <t xml:space="preserve">Оболочки искусственные (для колбасных изделий) из отвержденных протеинов или целлюлозных материалов; трубы, трубки, рукава и шланги 
из пластмасс, жесткие  </t>
  </si>
  <si>
    <t>22.21.21.300</t>
  </si>
  <si>
    <t xml:space="preserve">Оболочки искусственные (для колбасных изделий) из отвержденных протеинов или целлюлозных материалов; трубы, трубки, рукава и шланги 
из пластмасс, жесткие  
</t>
  </si>
  <si>
    <t xml:space="preserve">Белковая колбасная оболочка </t>
  </si>
  <si>
    <t>м.п.</t>
  </si>
  <si>
    <t xml:space="preserve">Оболочка фиброузная в сетке витая количество 4 ячеек , 6 ячеек d=50 </t>
  </si>
  <si>
    <t xml:space="preserve">Текстильная оболочка </t>
  </si>
  <si>
    <t>Субпродукты и отходы мясные необработанные непищевые </t>
  </si>
  <si>
    <t> 10.11.60.310</t>
  </si>
  <si>
    <t> Кишки, пузыри и желудки крупного рогатого скота, целиком или частями</t>
  </si>
  <si>
    <t xml:space="preserve">Черева говяжья </t>
  </si>
  <si>
    <t>м</t>
  </si>
  <si>
    <t>550  000</t>
  </si>
  <si>
    <t>10.11.60.320</t>
  </si>
  <si>
    <t>Кишки, пузыри и желудки свиные, целиком или частями</t>
  </si>
  <si>
    <t>Черева свиная</t>
  </si>
  <si>
    <t xml:space="preserve">Оболочки искусственные (для колбасных изделий) из отвержденных протеинов или целлюлозных материалов </t>
  </si>
  <si>
    <t>Оболочка полиамидная</t>
  </si>
  <si>
    <t>Продукты пищевые, не включенные в другие группировки</t>
  </si>
  <si>
    <t>10.89.19.920</t>
  </si>
  <si>
    <t>Добавки пищевые комплексные</t>
  </si>
  <si>
    <t>пищевая добавка "Вянкова"</t>
  </si>
  <si>
    <t>пищевая добавка "Сyrtox E"</t>
  </si>
  <si>
    <t>Пищевая добавка "Хем-П-15-22"</t>
  </si>
  <si>
    <t>Пищевая добавка "аромит-филей из индюка"</t>
  </si>
  <si>
    <t>Пищевая добавка "сервелат царский"</t>
  </si>
  <si>
    <t>Пищевая добавка "Коби салями Милано Компле"</t>
  </si>
  <si>
    <t>Пищевая добавка "Rotofrim Celverat Compact"</t>
  </si>
  <si>
    <t>Пищевая добавка " Wurzung fur Preddesalami"</t>
  </si>
  <si>
    <t>Пищевая добавка "Salexguick Ohne Wurzung"</t>
  </si>
  <si>
    <t>Пищевая добавка "Meat color oA RB"</t>
  </si>
  <si>
    <t>Пищевая добавка "Euro Wurst"</t>
  </si>
  <si>
    <t>Пищевая добавка "EMULGATOR"</t>
  </si>
  <si>
    <t>Пищевая добавка "PROMIX ZELATIN"</t>
  </si>
  <si>
    <t>Пищевая добавка "FRESH BI"</t>
  </si>
  <si>
    <t>Пищевая добавка "KASHANKA"</t>
  </si>
  <si>
    <t>Белок Говяжий "Коллагенфибрилярный"</t>
  </si>
  <si>
    <t>Пищевая добавка "PT PECHONY"</t>
  </si>
  <si>
    <t>Пищевая добавка "PT GRIBNOY"</t>
  </si>
  <si>
    <t>Пищевая добавка "CEBULEVA BI"</t>
  </si>
  <si>
    <t>Пищевая добавка "Арома любимая CIS"</t>
  </si>
  <si>
    <t>Пищевая добавка "Арома смак  CIS"</t>
  </si>
  <si>
    <t>Пищевая добавка "Арома традиционная   CIS"</t>
  </si>
  <si>
    <t>Пищевая добавка "Проаром прованская"</t>
  </si>
  <si>
    <t>Пищевая добавка "Инжект стаб ветчина CIS"</t>
  </si>
  <si>
    <t>Пищевая добавка "Деликатес 25К"</t>
  </si>
  <si>
    <t>Пищевая добавка "Арома сервелатная "</t>
  </si>
  <si>
    <t>Пищевая добавка "Арома модерн  CIS"</t>
  </si>
  <si>
    <t>Пищевая добавка "Арома Микс CIS"</t>
  </si>
  <si>
    <t>Пищевая добавка "Арома классик CIS"</t>
  </si>
  <si>
    <t>Пищевая добавка "РАЙФ 70"</t>
  </si>
  <si>
    <t>Пищевая добавка "Стабиль уни супер CIS"</t>
  </si>
  <si>
    <t>Пищевая добавка "Роколор Супер CIS"</t>
  </si>
  <si>
    <t>Пищевая добавка "АромаФУд Салями оригинальная"</t>
  </si>
  <si>
    <t>Пищевая добавка "Проаром Премьера"</t>
  </si>
  <si>
    <t>Добавка комлексная пищевая "Муса Лонг"</t>
  </si>
  <si>
    <t>Пищевая добавка "италия муса"</t>
  </si>
  <si>
    <t>Пищевая добавка "Желатон люкс"</t>
  </si>
  <si>
    <t>Пишевая добавка "Эко проаром индейка"</t>
  </si>
  <si>
    <t>Пишевая добавка "Штарк колор биф"</t>
  </si>
  <si>
    <t>стартовая культура "Карнифлора ФБ-19"</t>
  </si>
  <si>
    <t>Пищевая добавка "Тари Фреш"</t>
  </si>
  <si>
    <t>Пищевая добавка "Милт Про Опти"</t>
  </si>
  <si>
    <t>Пищевая добавка "Проаром Декор"</t>
  </si>
  <si>
    <t>Пшеничная клетчатка "Bicel XL 200"</t>
  </si>
  <si>
    <t>Пшеничная добавка  "Арома наполи"</t>
  </si>
  <si>
    <t>клетчка пшеничная Биоцель XL90</t>
  </si>
  <si>
    <t>пищевая добавка "московская муса"</t>
  </si>
  <si>
    <t>пищевая добавка "Таллинская муса"</t>
  </si>
  <si>
    <t>пищевая добавка "салями итальяно"</t>
  </si>
  <si>
    <t>пищевая добавка "мускатело"</t>
  </si>
  <si>
    <t>пищевая добавка "манса премиум 100"</t>
  </si>
  <si>
    <t>обсыпка "Экзотическая"</t>
  </si>
  <si>
    <t>Панировка "Оранж"</t>
  </si>
  <si>
    <t>Пищевая добавка "Быстрогриль"</t>
  </si>
  <si>
    <t>Пищевая добавка "Евробекон"</t>
  </si>
  <si>
    <t>Пищевая добавка "Кабаносы"</t>
  </si>
  <si>
    <t>Пищевая добавка "Загуститель Апис"</t>
  </si>
  <si>
    <t>Пищевая добавка "Каррагинан" Гель Микс</t>
  </si>
  <si>
    <t>Пищевая добавка "Меленка куриная "</t>
  </si>
  <si>
    <t>Пищевая добавка "П Мит У"</t>
  </si>
  <si>
    <t>Пищевая добавка "Пекло Мистш"</t>
  </si>
  <si>
    <t>Пищевая добавка "Паштет деликатесный"</t>
  </si>
  <si>
    <t xml:space="preserve"> Приправа "домашняя"</t>
  </si>
  <si>
    <t>Пищевая добавка "Приправа грибная"</t>
  </si>
  <si>
    <t>Пищевая добавка "Приправа для гриля"</t>
  </si>
  <si>
    <t>Пищевая добавка "Приправа чесночная"</t>
  </si>
  <si>
    <t>Пищевая добавка "Сельская"</t>
  </si>
  <si>
    <t>Пищевая добавка "Каран С"</t>
  </si>
  <si>
    <t>Пищевая добавка "эмолюкс вурст"</t>
  </si>
  <si>
    <t>Пищевая добавка "Ф+Б"</t>
  </si>
  <si>
    <t>Пищевая добавка "Кашанка "</t>
  </si>
  <si>
    <t>Комлексная пищевая добавка "Стандарт РТК ГОСТ ФС доктораская (мускат)"</t>
  </si>
  <si>
    <t>Клетчка суперцель "SUPERCEL WF300"</t>
  </si>
  <si>
    <t>Смесь пряностей и специй "Деликат" Пестрая</t>
  </si>
  <si>
    <t>Смесь пряностей и специй "Деликат Домашняя зелень"</t>
  </si>
  <si>
    <t>Комплексная пищевая добавка "Микс аромат Мясной"</t>
  </si>
  <si>
    <t>Комплексная пищевая добавка "Чесночная пряная"</t>
  </si>
  <si>
    <t>Комлексная пищевая добавка "Маримикс (чикен)"</t>
  </si>
  <si>
    <t>Комлексная пищевая добавка "Маримикс" (Колор)</t>
  </si>
  <si>
    <t>Комлексная пищевая добавка "Пом Фриш"</t>
  </si>
  <si>
    <t>Комплексная пищевая добавка "вареная комби "</t>
  </si>
  <si>
    <t>Комплексная пищевая добавка "Маринад классический барбекю"</t>
  </si>
  <si>
    <t>Комплексная пищевая добавка Haska 0183 (джамбульская)</t>
  </si>
  <si>
    <t>Комплексная пищевая добавка Haska  грудинка премиум</t>
  </si>
  <si>
    <t>Комплексная пищевая добавка Haska 9</t>
  </si>
  <si>
    <t>Комплексная пищевая добавка Haska 100</t>
  </si>
  <si>
    <t>Комплексная пищевая добавка Haska 0501(царская экстра)</t>
  </si>
  <si>
    <t>Комплексная пищевая добавка Haska 176</t>
  </si>
  <si>
    <t>Комлексная пищевая добавка Haska 251Сосиски Комбо</t>
  </si>
  <si>
    <t>Комлексная пищевая добавка Haska 214 (Филейная)</t>
  </si>
  <si>
    <t>Комплексная пищевая добавка  HASKA 0277 (молочная комби)</t>
  </si>
  <si>
    <t>Комплексная пищевая добавка Haska 82</t>
  </si>
  <si>
    <t>Комплексная пищевая добавка Haska 0124 Джамбульская</t>
  </si>
  <si>
    <t>Комплексная пищевая добавка Haska 30</t>
  </si>
  <si>
    <t>Комлексная пищевая добавка "комплекс" Р009 премьер</t>
  </si>
  <si>
    <t>Комплексная пищевая добавка "Парма Салчича комби"</t>
  </si>
  <si>
    <t>Комплексная пищевая добавка "Парма Венето комби"</t>
  </si>
  <si>
    <t>Комплексная пищевая  добавка  AMKOMIX ГОВЯЖЬЯ КОМБИ</t>
  </si>
  <si>
    <t>Комлексная пищевая добавка смесь многофункциональная "Рондагам М200 US"</t>
  </si>
  <si>
    <t>Комлексная пищевая добавка краситель пищеовой "Неолин ДВ1"</t>
  </si>
  <si>
    <t>Комлексная пищевая добавка "Румикс ЭМ50"</t>
  </si>
  <si>
    <t>Комплексная пищевая добавка Haska 26</t>
  </si>
  <si>
    <t>Комплексная пищевая добавка Haska 209</t>
  </si>
  <si>
    <t>Комплексная пищевая добавка  HASKA 217 Франкфуртская</t>
  </si>
  <si>
    <t>Комплексная пищевая ореховая комплект</t>
  </si>
  <si>
    <t>Комплексная пищевая добавка Haska 19</t>
  </si>
  <si>
    <t>Комлексная пищевая добавка "маринад классический барбекю"</t>
  </si>
  <si>
    <t>Комлексная пищевая добавка Хэм про супер</t>
  </si>
  <si>
    <t>Комлексная пищевая добавка "Милккнакер ESR308"</t>
  </si>
  <si>
    <t>Смесь вкусо-ароматическая "Оптисспайс Кабаносси Прим"</t>
  </si>
  <si>
    <t>Сыворотки и вакцины иммунные</t>
  </si>
  <si>
    <t>Сыворотки и вакцины, применяемые в ветеринарии</t>
  </si>
  <si>
    <t>Вакцина Порцилис  Порколи ДФ</t>
  </si>
  <si>
    <t>доз</t>
  </si>
  <si>
    <t>Вакцина Фарашур Голд В</t>
  </si>
  <si>
    <t>Вакцина Эрипестен</t>
  </si>
  <si>
    <t>Вакцина Ван Шот Ультра 8</t>
  </si>
  <si>
    <t>Вакцина Скоугард 4 КС</t>
  </si>
  <si>
    <t>Вакцина Кэтл Мастер Голд</t>
  </si>
  <si>
    <t>Вакситек HVT-IBD + растворитель</t>
  </si>
  <si>
    <t>Вакцина Авивак Марек</t>
  </si>
  <si>
    <t>Вакцина Авеню Нео</t>
  </si>
  <si>
    <t>Вакцина Нобилис 4\91</t>
  </si>
  <si>
    <t>Вакцина Вольвак Ла-Сота</t>
  </si>
  <si>
    <t>Вакцина Паракокс Эвалон, паракокс</t>
  </si>
  <si>
    <t>Вакцина Нобилис рео 1133</t>
  </si>
  <si>
    <t>Вакцина Нобилис Гамборо Е 228</t>
  </si>
  <si>
    <t>Вакцина Пулвак Е. Coli</t>
  </si>
  <si>
    <t>Вакцина , Немовак</t>
  </si>
  <si>
    <t>Вакцина Авесан Секьюр</t>
  </si>
  <si>
    <t>Вакцина Нобилис  Ма5</t>
  </si>
  <si>
    <t>Вакцина Пулвак IB QX</t>
  </si>
  <si>
    <t>Вакцина Нобилис РЕО inac</t>
  </si>
  <si>
    <t>Вакцина Оспа+энцефаломиелит</t>
  </si>
  <si>
    <t>Вакцина Авипро Тимовак</t>
  </si>
  <si>
    <t>Вакцина Галимун 407</t>
  </si>
  <si>
    <t>140  920</t>
  </si>
  <si>
    <t>Вакцина Бурса Гард РЕО,Галлимун 201</t>
  </si>
  <si>
    <t>Интерферон бычий</t>
  </si>
  <si>
    <t>фл</t>
  </si>
  <si>
    <t xml:space="preserve">Средства лекарственные, содержащие алкалоиды или их производные,витамины, средства лекарственные прочие, содержащие смешанные или несмешанные продукты, но не содержащие гормоны или антибиотики </t>
  </si>
  <si>
    <t xml:space="preserve">21.20.13.820 </t>
  </si>
  <si>
    <t>Средства лекарственные ветеринарные прочие, содержащие смешанные или несмешанные продукты, расфасованные для розничной продажи</t>
  </si>
  <si>
    <t xml:space="preserve">Ивермектин 1% </t>
  </si>
  <si>
    <t>фл (100 мл)</t>
  </si>
  <si>
    <t>Левомизол порошок или аналог</t>
  </si>
  <si>
    <t>Средства лекарственные, содержащие алкалоиды или их производные,витамины, средства лекарственные прочие, содержащие смешанные или несмешанные продукты, но не содержащие гормоны или антибиотик</t>
  </si>
  <si>
    <t xml:space="preserve">21.20.13.820  </t>
  </si>
  <si>
    <t xml:space="preserve">Средства лекарственные ветеринарные прочие, содержащие смешанные или несмешанные продукты, расфасованные для розничной продажи </t>
  </si>
  <si>
    <t>Тетрамизол 20%</t>
  </si>
  <si>
    <t>Ампробел</t>
  </si>
  <si>
    <t>Толутрокс</t>
  </si>
  <si>
    <t>Метростим-Бел</t>
  </si>
  <si>
    <t>Е-селен</t>
  </si>
  <si>
    <t>Железосодержащие Феррум В12, Ферровит 200</t>
  </si>
  <si>
    <t>Катазал 10%</t>
  </si>
  <si>
    <t>Чиктоник</t>
  </si>
  <si>
    <t>Подкислитель Селко РН, СалКарб</t>
  </si>
  <si>
    <t>Селен</t>
  </si>
  <si>
    <t xml:space="preserve">21.20.13.620 </t>
  </si>
  <si>
    <t xml:space="preserve">Ловит ВХ,Интравит группы В </t>
  </si>
  <si>
    <t>Витафарм С</t>
  </si>
  <si>
    <t>Гепатобустер</t>
  </si>
  <si>
    <t>Декстроза</t>
  </si>
  <si>
    <t>Ловит</t>
  </si>
  <si>
    <t>Аквасоль</t>
  </si>
  <si>
    <t>Интравит А+ВС</t>
  </si>
  <si>
    <t>кальций ферол</t>
  </si>
  <si>
    <t>Нервак</t>
  </si>
  <si>
    <t>Лерсин</t>
  </si>
  <si>
    <t>уп</t>
  </si>
  <si>
    <t>селен</t>
  </si>
  <si>
    <t>Олиговит</t>
  </si>
  <si>
    <t>Утеротон</t>
  </si>
  <si>
    <t>Средства лекарственные ветеринарные, содержащие прочие гормоны, но не содержащие антибиотики, расфасованные в виде дозированных форм или упаковок для розничной продажи</t>
  </si>
  <si>
    <t>Эстровет ДЛ</t>
  </si>
  <si>
    <t>Айнил (аналоги)</t>
  </si>
  <si>
    <t>Анальгин 30%</t>
  </si>
  <si>
    <t>Чеми-спрей (аналоги)</t>
  </si>
  <si>
    <t>Касептурин</t>
  </si>
  <si>
    <t>АСД 3</t>
  </si>
  <si>
    <t>Лантовет</t>
  </si>
  <si>
    <t>туба</t>
  </si>
  <si>
    <t>Аспирон</t>
  </si>
  <si>
    <t>Мастинол</t>
  </si>
  <si>
    <t>Средства лекарственные ветеринарные, содержащие пенициллины или их произ-водные, имеющие структуру пенициллиновой кислоты, или содержащие стрепто-мицины или их производные, дозированные или расфасованные для розничной продажи</t>
  </si>
  <si>
    <t xml:space="preserve">Амоксикол </t>
  </si>
  <si>
    <t>Колимиксол</t>
  </si>
  <si>
    <t>Колистин</t>
  </si>
  <si>
    <t>Цефалоспорины</t>
  </si>
  <si>
    <t>фл 100мл</t>
  </si>
  <si>
    <t>Тиамулин</t>
  </si>
  <si>
    <t>Пенстреп 400 LA</t>
  </si>
  <si>
    <t xml:space="preserve">Норфлоксоцин </t>
  </si>
  <si>
    <t>Клавумокс 62,5%</t>
  </si>
  <si>
    <t xml:space="preserve">Рецеф </t>
  </si>
  <si>
    <t xml:space="preserve">фл </t>
  </si>
  <si>
    <t>Пульмонол</t>
  </si>
  <si>
    <t>Левалокс</t>
  </si>
  <si>
    <t>Сульфаприм</t>
  </si>
  <si>
    <t>Колифлокс</t>
  </si>
  <si>
    <t>Лексафлон</t>
  </si>
  <si>
    <t>Энракол</t>
  </si>
  <si>
    <t>Флорикол</t>
  </si>
  <si>
    <t>Окситетрациклин  LA</t>
  </si>
  <si>
    <t>фл 100 мл</t>
  </si>
  <si>
    <t>Драксин</t>
  </si>
  <si>
    <t xml:space="preserve">Галафур </t>
  </si>
  <si>
    <t>Суспензия "Рифоприм"</t>
  </si>
  <si>
    <t>Офлоксоцин 10%, Флоксоквин</t>
  </si>
  <si>
    <t>упак</t>
  </si>
  <si>
    <t>Респирон</t>
  </si>
  <si>
    <t>Анзациклин</t>
  </si>
  <si>
    <t>Фтормакс (энрофлоксацин)</t>
  </si>
  <si>
    <t>Рецефур ПС 200</t>
  </si>
  <si>
    <t>Амоксицилин 15% ЛА</t>
  </si>
  <si>
    <t>Энромокс ЛА</t>
  </si>
  <si>
    <t>Амоген</t>
  </si>
  <si>
    <t>Средства лекарственные, содержащие алкалоиды или их производные,</t>
  </si>
  <si>
    <t>Аg метрин</t>
  </si>
  <si>
    <t>Цефакар</t>
  </si>
  <si>
    <t>Утерофур (цефалоспорины)</t>
  </si>
  <si>
    <t>шпр</t>
  </si>
  <si>
    <t>Неокситил -форте</t>
  </si>
  <si>
    <t>Метрицид</t>
  </si>
  <si>
    <t>шпр 50мл</t>
  </si>
  <si>
    <t>Нафпензал ДС</t>
  </si>
  <si>
    <t xml:space="preserve">шпр </t>
  </si>
  <si>
    <t>Мастимакс</t>
  </si>
  <si>
    <t xml:space="preserve">Канамикан </t>
  </si>
  <si>
    <t>Мастолексин</t>
  </si>
  <si>
    <t>АмоксиБаг (Амоксицилин с клавулоновой кислотой</t>
  </si>
  <si>
    <t>Мастоцефур (цефалоспорины)</t>
  </si>
  <si>
    <t>Мамикур</t>
  </si>
  <si>
    <t xml:space="preserve">Средства дезинфицирующие, бактериостатические и средства стерилизации, расфасованные в формы или упаковки для торговли розничной или представленные в виде готовых препаратов или изделий </t>
  </si>
  <si>
    <t>20.20.14.300</t>
  </si>
  <si>
    <t>Средства дезинфицирующие, бактериостатические и средства стерилизации на основе четвертичных аммониевых солей, расфасованные в формы или упаковки для торговли розничной или представленные в виде готовых препаратов или изделий</t>
  </si>
  <si>
    <t>Чистобел и аналоги</t>
  </si>
  <si>
    <t>шрот соевый</t>
  </si>
  <si>
    <t>тонн</t>
  </si>
  <si>
    <t>шрот подсолнечный</t>
  </si>
  <si>
    <t>жмых Рапсовый</t>
  </si>
  <si>
    <t>Кластат</t>
  </si>
  <si>
    <t>Монокальций фосфат</t>
  </si>
  <si>
    <t>Сода пищевая</t>
  </si>
  <si>
    <t>Соль</t>
  </si>
  <si>
    <t>Мел кормовой</t>
  </si>
  <si>
    <t>Премикс ПКР-1 для КРС</t>
  </si>
  <si>
    <t>Премикс ПКР-2 для КРС</t>
  </si>
  <si>
    <t>Премикс ПК-60-3 для КРС</t>
  </si>
  <si>
    <t>Предстартер</t>
  </si>
  <si>
    <t>Стартер</t>
  </si>
  <si>
    <t>Гроуэр</t>
  </si>
  <si>
    <t>Финиш</t>
  </si>
  <si>
    <t xml:space="preserve"> премикс Гр.0-42</t>
  </si>
  <si>
    <t>10.91.10.820</t>
  </si>
  <si>
    <t>Добавки белково-витаминно-минеральные для с/х животных</t>
  </si>
  <si>
    <t>премикс  Гр.43-105(в т.ч куры и петухи)</t>
  </si>
  <si>
    <t>премикс  Гр.105 и ст.(в т.ч. куры и петухи)</t>
  </si>
  <si>
    <t>премикс (для свинокомплекса) 2,5% (откорм свиней)</t>
  </si>
  <si>
    <t>премикс (для свинокомплекса) 8 % (для свиней)</t>
  </si>
  <si>
    <t>премикс  (для свинокомплекса) 12,0 % (для поросят)</t>
  </si>
  <si>
    <t>премикс (для свинокомплекса) 2,5 % (для свиноматок)</t>
  </si>
  <si>
    <t>007-2012-01.11.20.220</t>
  </si>
  <si>
    <t>Семена гибридов кукурузы поколение F1 Родригес или аналог немецкой селекции ФАО 180</t>
  </si>
  <si>
    <t>п ед.</t>
  </si>
  <si>
    <t>1,2 квартал</t>
  </si>
  <si>
    <t>Семена гибридов кукурузы поколение F1 Рикардинио или аналог немецкой селекции ФАО 215</t>
  </si>
  <si>
    <t>Семена гибридов кукурузы поколение F1 Аурелиус  или аналог немецкой селекции ФАО 190</t>
  </si>
  <si>
    <t>Семена гибридов кукурузы поколение F1 Катарзис  или аналог немецкой селекции ФАО 210</t>
  </si>
  <si>
    <t>007-2012-01.11.20.320</t>
  </si>
  <si>
    <t>Семена гибридов кукурузы поколение F1 Порумбень 176 СВ  или аналог молдавской селекции ФАО180</t>
  </si>
  <si>
    <t>Семена гибридов кукурузы поколение F1 Бемо 203 или аналог молдавской селекции ФАО200</t>
  </si>
  <si>
    <t>007-2012-01.19.31.410</t>
  </si>
  <si>
    <t>Семена люцерны Будучыня</t>
  </si>
  <si>
    <t>т</t>
  </si>
  <si>
    <t>Семена люцерны Крушевачка</t>
  </si>
  <si>
    <t xml:space="preserve">Семена люцерны Плато </t>
  </si>
  <si>
    <t>Гербицид Аденго</t>
  </si>
  <si>
    <t>Гербицид Майстер Пауэр</t>
  </si>
  <si>
    <t>Гербицид Алистер Гранд</t>
  </si>
  <si>
    <t>Гербицид Линтур</t>
  </si>
  <si>
    <t xml:space="preserve">Гербицид Прима </t>
  </si>
  <si>
    <t xml:space="preserve">Гербицид Базагран </t>
  </si>
  <si>
    <t xml:space="preserve">Гербицид Боксер </t>
  </si>
  <si>
    <t>Гербицид Бутизан Дуо</t>
  </si>
  <si>
    <t xml:space="preserve">Гербицид Галера супер </t>
  </si>
  <si>
    <t>Гербицид Реглон супер</t>
  </si>
  <si>
    <t>Гербицид Торнадо 500</t>
  </si>
  <si>
    <t xml:space="preserve">Фунгицид. Зантара </t>
  </si>
  <si>
    <t xml:space="preserve">Фунгицид. Прозаро </t>
  </si>
  <si>
    <t xml:space="preserve">Фунгицид. Осирис </t>
  </si>
  <si>
    <t xml:space="preserve">Фунгицид. Ориус </t>
  </si>
  <si>
    <t xml:space="preserve">Фунгицид. Пиктор </t>
  </si>
  <si>
    <t xml:space="preserve">Фунгицид. Пропульс </t>
  </si>
  <si>
    <t xml:space="preserve">Фунгицид. Солигор </t>
  </si>
  <si>
    <t xml:space="preserve">Фунгицид. Тилмор </t>
  </si>
  <si>
    <t xml:space="preserve">Фунгицид. Ламадор </t>
  </si>
  <si>
    <t xml:space="preserve">Фунгицид. Кинто дуо </t>
  </si>
  <si>
    <t xml:space="preserve">Фунгицид. Максим форте </t>
  </si>
  <si>
    <t xml:space="preserve">         </t>
  </si>
  <si>
    <t xml:space="preserve">Фунгицид. Терпал </t>
  </si>
  <si>
    <t>Фунгицид. ЦеЦеЦе750</t>
  </si>
  <si>
    <t xml:space="preserve">Инсектициды прочие, расфасованные в формы или упаковки для торговли рознич-ной или представленные в виде готовых препаратов или изделий, не включенные 
в другие группировки
</t>
  </si>
  <si>
    <t>Инсектицид. Фастак</t>
  </si>
  <si>
    <t>Инсектицид. Фуфанон</t>
  </si>
  <si>
    <t xml:space="preserve">Инсектицид. Койот </t>
  </si>
  <si>
    <t xml:space="preserve">Инсектицид. Пикус </t>
  </si>
  <si>
    <t>Инсектицид.БИ-58 Новый</t>
  </si>
  <si>
    <t>Инсектицид. Биская</t>
  </si>
  <si>
    <t>Инсектицид. Децис Эксперт</t>
  </si>
  <si>
    <t xml:space="preserve">Магтоксин </t>
  </si>
  <si>
    <t>таб</t>
  </si>
  <si>
    <t>Средства моющие и чистящие</t>
  </si>
  <si>
    <t xml:space="preserve">Щелочное беспенное
дезинфицирующее моющее средство
</t>
  </si>
  <si>
    <t xml:space="preserve">Кислотное моющее средство на основе азотной и ортофосфорной кислот </t>
  </si>
  <si>
    <t xml:space="preserve">Кислотное моющее средство на основе
азотной и ортофосфорной кислот 
</t>
  </si>
  <si>
    <t>Щелочное беспенное дезинфицирующее моющее средство  (De Laval)</t>
  </si>
  <si>
    <t>Кислотное моющее средство на основе азотной и ортофосфорной кислот (De Laval)</t>
  </si>
  <si>
    <t>Антибактериальное жидкое мыло и спиртосодержащие средства для обработки рук</t>
  </si>
  <si>
    <t>Дезинфецирующие средства на основе перекиси водора, молочной кислоты, надуксусной кислоты и четвертичных аммониевых солей</t>
  </si>
  <si>
    <t>Щелочное высокопенное и низкопенное моющее средство на основе гидроксид натрия и гидроксид калия</t>
  </si>
  <si>
    <t>Хачонет</t>
  </si>
  <si>
    <t>Нейтральное моющее средство на основе оксиэтилированного алкилфенол, окиси алкилдиметиламина, лаурилсульфата натрия и четвертичных аммониевых соединений.</t>
  </si>
  <si>
    <t xml:space="preserve">Кислотное высокопенное, низкопенное и беспенное моющее средство на основе азотной, соляной, уксусной, лимонной, фосфорной и ортофосфорной кислот </t>
  </si>
  <si>
    <t>Щелочное высокопенное и низкопенное моющее средство с дезинфецирующим эффектом на основе гидроксид натрия, гипохлорит натрия, алкилдиметилбензиламмоний хлорид и метасиликат натрия</t>
  </si>
  <si>
    <t>260  000</t>
  </si>
  <si>
    <t>Средства дезинфицирующие, бактериостатические и средства стерилизации прочие, расфасованные в формы или упаковки для торговли розничной или представленные в виде готовых препаратов или изделий</t>
  </si>
  <si>
    <t xml:space="preserve">Септодез </t>
  </si>
  <si>
    <t>Тракторы колесные для сельского и лесного хозяйства прочие</t>
  </si>
  <si>
    <t>28.30.23.800</t>
  </si>
  <si>
    <t>Тракторы для сельского и лесного хозяйства прочие новые с мощностью двигателя более 250 кВт</t>
  </si>
  <si>
    <t>Трактор энергонасыщенный</t>
  </si>
  <si>
    <t>Машины почвообрабатывающие</t>
  </si>
  <si>
    <t>28.30.34.500</t>
  </si>
  <si>
    <t>Машины для внесения органических удобрений</t>
  </si>
  <si>
    <t>Прицепы и полуприцепы, самозагружающиеся или самосвальные, исполь-зуемые в сельском хозяйстве</t>
  </si>
  <si>
    <t>28.30.7</t>
  </si>
  <si>
    <t>Прицепы и полуприцепы, используемые в сельском хозяйстве</t>
  </si>
  <si>
    <t>28.30.33</t>
  </si>
  <si>
    <t>Сеялки, сажалки и рассадопосадочные машины</t>
  </si>
  <si>
    <t>Комбинированные почвообрабатывающие посевные агрегаты</t>
  </si>
  <si>
    <t>28.30.31</t>
  </si>
  <si>
    <t>Плуги</t>
  </si>
  <si>
    <t>28.30.32</t>
  </si>
  <si>
    <t>Бороны, рыхлители, культиваторы, агрегаты прополочные и мотыги</t>
  </si>
  <si>
    <t>Комбинированные почвообрабатывающие агрегаты</t>
  </si>
  <si>
    <t>Машины уборочные</t>
  </si>
  <si>
    <t>28.30.51</t>
  </si>
  <si>
    <t>Косилки, включая монтируемые на тракторах, прочие (кроме косилок для газонов, парков и спортивных площадок)</t>
  </si>
  <si>
    <t>косилка</t>
  </si>
  <si>
    <t>Сеялки, сажалки и рассадочные машины</t>
  </si>
  <si>
    <t>28.30.53</t>
  </si>
  <si>
    <t>28.30.52</t>
  </si>
  <si>
    <t>Устройства механические для разбрызгивания или распыления жидкостей или порошков, используемые в сельском хозяйстве и садоводстве, прочие</t>
  </si>
  <si>
    <t>Опрыскиватели</t>
  </si>
  <si>
    <t>тонна</t>
  </si>
  <si>
    <t>РДУП "Восход"</t>
  </si>
  <si>
    <t>Трактор John Deer 8335R</t>
  </si>
  <si>
    <t>штука</t>
  </si>
  <si>
    <t>февраль</t>
  </si>
  <si>
    <t>28.30.33.300</t>
  </si>
  <si>
    <t>Сеялки для использования в сельском хозяйстве, включая садоводство</t>
  </si>
  <si>
    <t xml:space="preserve">Высокопроизводительная посевная комбинация Amazone Cirrus </t>
  </si>
  <si>
    <t>март</t>
  </si>
  <si>
    <t>Телескопический погрузчик Manitou MLT-X 735 T LSU</t>
  </si>
  <si>
    <t>Погрузчики самоходные без электропривода, оборудованные подъемными или погрузочными устройствами</t>
  </si>
  <si>
    <t>Машина для внесения жидких органических удобрений МЖУ-20</t>
  </si>
  <si>
    <t>28.30.34.519</t>
  </si>
  <si>
    <t>Машина для внесения жидких органических удобрений грузоподъемностью более 5 тонн</t>
  </si>
  <si>
    <t>Трактор МТЗ-1221</t>
  </si>
  <si>
    <t>28.30.23.550</t>
  </si>
  <si>
    <t>Тракторы колесные сельскохозяйственные и лесохозяйственные новые с мощностью двигателя более75 кВт, но не более 90 кВт экологического класса 3 А</t>
  </si>
  <si>
    <t>май</t>
  </si>
  <si>
    <t>Грабли роторные Krone swadro TC 1370</t>
  </si>
  <si>
    <t>Майстер Пауер, МД</t>
  </si>
  <si>
    <t>Апрель</t>
  </si>
  <si>
    <t>Алистер Гранд, МД</t>
  </si>
  <si>
    <t>Сентябрь</t>
  </si>
  <si>
    <t>Бутизан 400, КС</t>
  </si>
  <si>
    <t xml:space="preserve">Август </t>
  </si>
  <si>
    <t>Пиктор, КС</t>
  </si>
  <si>
    <t>Май</t>
  </si>
  <si>
    <t>Орвего, КС</t>
  </si>
  <si>
    <t>Июнь</t>
  </si>
  <si>
    <t>Эместо Квантум</t>
  </si>
  <si>
    <t>Март</t>
  </si>
  <si>
    <t>01.11.20.320</t>
  </si>
  <si>
    <t>посадочные единицы</t>
  </si>
  <si>
    <t xml:space="preserve">Март </t>
  </si>
  <si>
    <t>Февраль</t>
  </si>
  <si>
    <t>Электропогрузчик вилочный с кареткой и ротатором для контейнеров грузоподъемностью 3 т</t>
  </si>
  <si>
    <t>28.22.15.130</t>
  </si>
  <si>
    <t>Машины для внесения органических и минеральных удобрений</t>
  </si>
  <si>
    <t>Электропогрузчики самоходные с высотой подъема не менее 1 м</t>
  </si>
  <si>
    <t>ЗАО" АСБ-Агро Городец"</t>
  </si>
  <si>
    <t>01.11.20.420</t>
  </si>
  <si>
    <t>Семена кукурузы сорт «Полтава»</t>
  </si>
  <si>
    <t>килограмм</t>
  </si>
  <si>
    <t>52 500,00</t>
  </si>
  <si>
    <t>Семена кукурузы сорт «Родригес»</t>
  </si>
  <si>
    <t>посевная единица</t>
  </si>
  <si>
    <t>70 000,00</t>
  </si>
  <si>
    <t>30 000,00</t>
  </si>
  <si>
    <t>161 000,00</t>
  </si>
  <si>
    <t>1-2 полугодие</t>
  </si>
  <si>
    <t>Зарница, КС</t>
  </si>
  <si>
    <t>44 000,00</t>
  </si>
  <si>
    <t>Архитект</t>
  </si>
  <si>
    <t>24 340,00</t>
  </si>
  <si>
    <t>Боксер</t>
  </si>
  <si>
    <t>40 000,00</t>
  </si>
  <si>
    <t>Линтур</t>
  </si>
  <si>
    <t>34 930,00</t>
  </si>
  <si>
    <t>Торнадо, ВР</t>
  </si>
  <si>
    <t>29 200,00</t>
  </si>
  <si>
    <t>1-2 квартал</t>
  </si>
  <si>
    <t>Иншур перформ</t>
  </si>
  <si>
    <t>1 полугодие</t>
  </si>
  <si>
    <t>Кинто Плюс</t>
  </si>
  <si>
    <t>2 полугодие</t>
  </si>
  <si>
    <t>Оплот трио</t>
  </si>
  <si>
    <t>Систива</t>
  </si>
  <si>
    <t>Балерина</t>
  </si>
  <si>
    <t>Дублон голд</t>
  </si>
  <si>
    <t>Камелот</t>
  </si>
  <si>
    <t>Эгида</t>
  </si>
  <si>
    <t>Гербитокс</t>
  </si>
  <si>
    <t>Эмбарго</t>
  </si>
  <si>
    <t>Миура</t>
  </si>
  <si>
    <t>Пульсар</t>
  </si>
  <si>
    <t>Конвизо</t>
  </si>
  <si>
    <t>Торнадо 540</t>
  </si>
  <si>
    <t>Фастак</t>
  </si>
  <si>
    <t>Борей</t>
  </si>
  <si>
    <t>Шарпей</t>
  </si>
  <si>
    <t>Актеллик</t>
  </si>
  <si>
    <t>Колосаль ПРО</t>
  </si>
  <si>
    <t>Карамба Турбо</t>
  </si>
  <si>
    <t>Пиктор Актив</t>
  </si>
  <si>
    <t xml:space="preserve">Средства противовсходовые; регуляторы роста растений, расфасованные 
в формы или упаковки для торговли розничной или представленные в виде готовых препаратов или изделий  
</t>
  </si>
  <si>
    <t>20.20.13.700</t>
  </si>
  <si>
    <t>Рэгги</t>
  </si>
  <si>
    <t>01.11.20.220</t>
  </si>
  <si>
    <t>Семена гибридов кукурузы поколения F1 Катарзис ФАО</t>
  </si>
  <si>
    <t>Семена гибридов кукурузы поколения F1 Колизей ФАО</t>
  </si>
  <si>
    <t>Семена гибридов кукурузы поколения F1 ДН Пивиха ФАО</t>
  </si>
  <si>
    <t>Семена гибридов кукурузы поколения F1 ЛГ30215 ФАО</t>
  </si>
  <si>
    <t>Семена гибридов кукурузы поколения F1 Рикардинио ФАО</t>
  </si>
  <si>
    <t>Семена гибридов кукурузы поколения F1 Палесский 212 СВ ФАО</t>
  </si>
  <si>
    <t>Семена люцерны посевной</t>
  </si>
  <si>
    <t>Семена сахарной свеклы</t>
  </si>
  <si>
    <t>21.20.13.220</t>
  </si>
  <si>
    <t>Средства лекарственные ветеринарные прочие, относящиеся к подкатегории 21.20.13, не расфасованные для розничной продажи</t>
  </si>
  <si>
    <t>Ротавек Карона</t>
  </si>
  <si>
    <t>фл.</t>
  </si>
  <si>
    <t>Ван Шот Ультра</t>
  </si>
  <si>
    <t>Инфорс3</t>
  </si>
  <si>
    <t>Бови Шилд Голд</t>
  </si>
  <si>
    <t xml:space="preserve">1,2,3,4 квартал </t>
  </si>
  <si>
    <t>Средство для обработки вымени перед доением с содержанием перекиси водорода 2-3%</t>
  </si>
  <si>
    <t>1-2 полугодие </t>
  </si>
  <si>
    <t>Cредство для дезинфекции сосков после доения</t>
  </si>
  <si>
    <t xml:space="preserve">Мел кормовой  </t>
  </si>
  <si>
    <t>Соль кормовая</t>
  </si>
  <si>
    <t>ЗЦМ для телят</t>
  </si>
  <si>
    <t>премикс для высокопродуктивных коров типа П-60-3</t>
  </si>
  <si>
    <r>
      <t>Регуляторы роста растений, расфасованные в формы или упаковки для торговли розничной или представленные в виде готовых препаратов или изделий</t>
    </r>
    <r>
      <rPr>
        <sz val="10"/>
        <color rgb="FF000000"/>
        <rFont val="Times New Roman"/>
        <family val="1"/>
        <charset val="204"/>
      </rPr>
      <t xml:space="preserve"> </t>
    </r>
  </si>
  <si>
    <t>ЗАО "АСБ-Агро Кухтичи"</t>
  </si>
  <si>
    <t xml:space="preserve">ОАО «Тепличный комбинат Мачулищи» </t>
  </si>
  <si>
    <t>Семена овощных культур, кроме семян сахарной свеклы</t>
  </si>
  <si>
    <t>Семена томата Тореро</t>
  </si>
  <si>
    <t>95 000</t>
  </si>
  <si>
    <t>штук</t>
  </si>
  <si>
    <t>Семена томата КИВУ</t>
  </si>
  <si>
    <t>Семена среднеплодного огурца Яни</t>
  </si>
  <si>
    <t>Семена среднеплодного огурца Медиа</t>
  </si>
  <si>
    <t>Семена перца сладкого сорт Давос</t>
  </si>
  <si>
    <t>Семена перца сладкого сорт Стайер</t>
  </si>
  <si>
    <t>3 квартал</t>
  </si>
  <si>
    <t>4 квартал</t>
  </si>
  <si>
    <t>1 квартал</t>
  </si>
  <si>
    <t>Семена овощных однолетних культур</t>
  </si>
  <si>
    <t>Тара и упаковка из гофракартона</t>
  </si>
  <si>
    <t>17.21.13.000</t>
  </si>
  <si>
    <t>Ящик лотковый из гофрированного (трехслойного)</t>
  </si>
  <si>
    <t>Грузовой автомобиль</t>
  </si>
  <si>
    <t>Автомобили грузовые</t>
  </si>
  <si>
    <t>Легковой автомобиль</t>
  </si>
  <si>
    <t>Автомобили легковые пассажирские</t>
  </si>
  <si>
    <t>20.20.11.500</t>
  </si>
  <si>
    <t>Инсектициды на основе соединений фосфорорганических, расфасованные в формы или упаковки для торговли розничной или представленные в виде готовых препаратов или изделий</t>
  </si>
  <si>
    <t>Актеллик, КЭ</t>
  </si>
  <si>
    <t>Фуфанон, КЭ</t>
  </si>
  <si>
    <t>29.10.4</t>
  </si>
  <si>
    <t>29.10.2</t>
  </si>
  <si>
    <t>Мовенто, КС</t>
  </si>
  <si>
    <t>Актара, ВДГ</t>
  </si>
  <si>
    <t>Пленум, ВДГ</t>
  </si>
  <si>
    <t>Биомайт, КС</t>
  </si>
  <si>
    <t>Волиам Тарго, СК</t>
  </si>
  <si>
    <t>Имидор, ВРК</t>
  </si>
  <si>
    <t>Клипер, КЭ</t>
  </si>
  <si>
    <t>Талстар, КЭ</t>
  </si>
  <si>
    <t>20.20.11.600</t>
  </si>
  <si>
    <t>Инсектициды на основе пиретроидов, расфасованные в формы или упаковки для торговли розничной или представленные в виде готовых препаратов или изделий</t>
  </si>
  <si>
    <t>Фитоверм, КЭ</t>
  </si>
  <si>
    <t>20.20.11.910</t>
  </si>
  <si>
    <t>Инсектициды на основе растительных и биологических продуктов, расфасованные в формы или упаковки для розничной торговли или представленые в виде готовых препаратов или изделий</t>
  </si>
  <si>
    <t>Спрут Экстра, ВР или аналог по ДВ</t>
  </si>
  <si>
    <t>Оксидат торфа</t>
  </si>
  <si>
    <t>Оксигумат, Ж</t>
  </si>
  <si>
    <t>Средства противовсходовые; регуляторы роста растений, расфасованные в формы или упаковки для торговли розничной или представленные в виде готовых препаратов или изделий</t>
  </si>
  <si>
    <t>Регуляторы роста растений, расфасованные в формы или упаковки для торговли розничной или представленные в виде готовых препаратов или изделий</t>
  </si>
  <si>
    <t>Флексити, КС</t>
  </si>
  <si>
    <t>Акробат МЦ, ВДГ</t>
  </si>
  <si>
    <t>Топаз, КЭ</t>
  </si>
  <si>
    <t>Цидели ТОП 140, ДК</t>
  </si>
  <si>
    <t>Луна Транквилити, КС</t>
  </si>
  <si>
    <t>Свитч, ВДГ</t>
  </si>
  <si>
    <t>Браво,СК</t>
  </si>
  <si>
    <t>Превикур Энерджи, ВК</t>
  </si>
  <si>
    <t>Агрисейв, ВК</t>
  </si>
  <si>
    <t>Юниформ, СЭ</t>
  </si>
  <si>
    <t>Фитолавин, ВРК</t>
  </si>
  <si>
    <t>Бактофит СК, БА</t>
  </si>
  <si>
    <t>Инфинито, СК</t>
  </si>
  <si>
    <t>Миравис, СК</t>
  </si>
  <si>
    <t>Луна Экспириенс, КС</t>
  </si>
  <si>
    <t>20.20.15.400</t>
  </si>
  <si>
    <t>20.20.15.300</t>
  </si>
  <si>
    <t>20.20.15.600</t>
  </si>
  <si>
    <t>Фунгициды, бактерициды и протравители семян на основе бензимидазолов, расфасованные в формы или упаковки для торговли розничной или представленные в виде готовых препаратов или изделий</t>
  </si>
  <si>
    <t>Фунгициды, бактерициды и протравители семян на основе дитиокарбаматов, расфасованные в формы или упаковки для торговли розничной или представленные в виде готовых препаратов или изделий</t>
  </si>
  <si>
    <t>Фунгициды, бактерициды и протравители семян на основе триазолов и диазолов, расфасованные в формы или упаковки для торговли розничной или представленные в виде готовых препаратов или изделий</t>
  </si>
  <si>
    <t xml:space="preserve">ОАО "Пинский мясокомбинат" </t>
  </si>
  <si>
    <t>Синюга говяжья натуральная, калиброванная диаметром свыше 90 мм до 120 мм, фаршеемкостью от 2,5 до 4,5 кг</t>
  </si>
  <si>
    <t>Шт.</t>
  </si>
  <si>
    <t>12 месяцев</t>
  </si>
  <si>
    <t>Черева говяжья натуральная, калиброванная диаметром свыше 37 мм до 44 мм включительно</t>
  </si>
  <si>
    <t>М.</t>
  </si>
  <si>
    <t>Круга говяжьи натуральные, калиброванные диаметром свыше 45 мм до 50 включительно</t>
  </si>
  <si>
    <t>Кишки, пузыри и желудки крупного рогатого скота, целиком или частями</t>
  </si>
  <si>
    <t>Круга говяжьи натуральные, калиброванные диаметром свыше 50 мм до 55 включительно</t>
  </si>
  <si>
    <t>Круга говяжьи натуральные, калиброванные диаметром свыше 55 мм</t>
  </si>
  <si>
    <t>Черева свиная натуральная калиброванная диаметром до 32 мм включительно</t>
  </si>
  <si>
    <t>Пакеты полиэтиленовые 600 ⃰ 850,</t>
  </si>
  <si>
    <t xml:space="preserve"> Пакеты полиэтиленовые 450 ⃰ 650,</t>
  </si>
  <si>
    <t>Пакеты полиэтиленовые 200 ⃰ 250,</t>
  </si>
  <si>
    <t>Пакеты полиэтиленовые 250 ⃰ 390,</t>
  </si>
  <si>
    <t>Пакеты полиэтиленовые 150 ⃰ 200</t>
  </si>
  <si>
    <t>Мешки и пакеты упаковочные</t>
  </si>
  <si>
    <t> 13.92.21</t>
  </si>
  <si>
    <t>Ящик из гофрированного картона</t>
  </si>
  <si>
    <t> 800 000</t>
  </si>
  <si>
    <t>Продукты пищевые не включенные в другие группировки</t>
  </si>
  <si>
    <t>пищевая добавка предназначенная для применения в пищевой промышленности при производстве мясных, рыбных, продуктов из мяса птицы с составом: животный белок, картофельный крахмал, загуститель Е 1420</t>
  </si>
  <si>
    <t>пищевая добавка предназначенная для применения в пищевой промышленности при производстве мясных, рыбных, продуктов из мяса птицы с составом: экстракты специй (перец чили, лук репчатый) (носитель – декстроза),загустители: Е1442,E407, стабилизаторы: E450, регулятор кислотности: E451,  пищевая соль, усилитель вкуса и аромата: Е621 антиокислитель: Е301, растительный гидролизат, ароматизатор (чеснок,сельдерей)</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</si>
  <si>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 E452, экстракты специй (перец чили, мускатный орех, паприка, черный перец) (носитель – декстроза), усилитель вкуса:  E621, антиокислитель: E300, специя (чеснок), ароматизатор (кориандр)</t>
  </si>
  <si>
    <t>пищевая добавка предназначенная для применения в пищевой промышленности при производстве мясных, рыбных, продуктов из мяса птицы, с составом: сухое молоко обезжиренное, соль поваренная пищевая, специи (перец), усилитель вкуса и аромата Е621, мальтодекстрин, ароматизаторы натуральные, экстракт дрожжей, экстракты специй (перец)</t>
  </si>
  <si>
    <t>пищевая добавка предназначенная для применения в пищевой промышленности при производстве мясных, рыбных, продуктов из мяса птицы с составом : желатин пищевой, носитель глюкоза, усилитель вкуса и аромата Е621, соль, регуляторы кислотности Е262, Е330, загуститель Е422, вещества вкусоароматические натуральные (олеорезины красного и черного перцев, чеснока, эфирное масло лимона) (срок годности охлажденных колбасных изделий изготовленных с данной пищевой добавкой  должен быть не менее 14 суток на все ТНПА действующие в РБ)</t>
  </si>
  <si>
    <t>пищевая добавка предназначенная для применения в пищевой промышленности при производстве мясных, рыбных, продуктов из мяса птицы с составом: приправы (перец черный, горчица, майоран, чеснок), соль поваренная, носитель (мальтодекстрин), сахар, экстракты приправ (перец черный, чеснок), ароматизаторы (мясо, лук), усилитель вкуса и аромата Е621, лук сушеный, экстракт дрожжей, сушеные овощи (лук, чеснок)</t>
  </si>
  <si>
    <t xml:space="preserve"> пищевая добавка предназначенная для применения в пищевой промышленности при производстве мясных, рыбных, продуктов из мяса птицы с составом: консервант Е262, регулятор кислотности Е331, антиокислители Е316,Е330</t>
  </si>
  <si>
    <t>пищевая добавка предназначенная для применения в пищевой промышленности при производстве мясных, рыбных,  продуктов из мяса птицы с составом: агент влагоудерживающий Е 450 и регулятор кислотности Е 451, декстроза, усилитель вкуса и аромата Е 621, антиокислитель Е 300, ароматизатор (кориандр)</t>
  </si>
  <si>
    <t>пищевая добавка предназначенная для применения в пищевой промышленности при производстве мясных, рыбных, продуктов из мяса птицы с составом: агент влагоудерживающий Е 450 и регулятор кислотности Е 451 , декстроза, пряности (имбирь, душистый перец, мускатный орех), усилитель вкуса и аромата Е 621 , антиокислители Е 300,Е 316, экстракты пряностей (имбирь, душистый перец, мускатный орех )</t>
  </si>
  <si>
    <t>пищевая добавка предназначенная для применения в пищевой промышленности при производстве мясных, рыбных, продуктов из мяса птицы с составом: агент влагоудерживающий Е 450 и регулятор кислотности  Е 451,  декстроза,  усилитель  вкуса  и   аромата Е 621, антиокислитель Е 300, экстракты пряностей (белый перец, мускатный орех), красители Е 150с, Е 162,  Е 120, ароматизаторы (белый перец, мускатный орех)</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</si>
  <si>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соль пищевая, краситель Е120</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</si>
  <si>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загустители E 407, E 412, E 415</t>
  </si>
  <si>
    <t>пищевая добавка предназначенная для применения в пищевой промышленности при производстве мясных, рыбных, продуктов из мяса птицы с составом: мальтодекстрин, сахар, декстроза, усилители вкуса и аромата Е621, Е635, антиокислитель Е316, натуральные ароматизаторы мацис, любисток, кориандр, пряности, ароматизатор дым</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</si>
  <si>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регуляторы кислотности Е575, Е262, белые грибы, ароматизатор грибы, натуральный ароматизатор натуральный перец чили (основа лактоза), декстроза, мальтодекстрин, перец черный, усилитель вкуса и аромата Е621, соль, кориандр, антиокислитель Е316</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</si>
  <si>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Е575, декстроза, усилитель вкуса и аромата Е621, антиокислитель Е300, пряности (перец черный, паприка), натуральный ароматизатор черный перец</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</si>
  <si>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 E450, регулятор кислотности E451, стабилизаторы E407, E412, E466, соль, усилитель вкуса и аромата E621 , декстроза, антиокислитель E316 , натуральные ароматизаторы (дым, гвоздика, перец черный, чеснок), краситель E120</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</si>
  <si>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стабилизаторы Е407, Е415, Е410, Е466; животный белок, растительные волокна (псиллиум), крахмал, загуститель Е425</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</si>
  <si>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(перец черный, чеснок, семена горчицы), декстроза, усилитель вкуса  и аромата Е621 , соль, эссенции пряностей (перец черный)</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</si>
  <si>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декстроза(пшеничная); соль; усилитель вкуса и аромата Е621; регулятор кислотности Е451 ; ароматизаторы кардамон, кориандр; натуральные ароматизаторы мацис, любисток, кориандр; антиокислитель Е300; пряности; экстракты пряностей(кардамон, кориандр, перец черный)</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</si>
  <si>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Е451,  стабилизаторы E407, Е466, Е415, Е410, мальтодекстрин, усилители вкуса и аромата Е621 , Е631 , Е627, регулятор кислотности Е500, натуральный экстракт пряностей (мускат), антиокислители Е316, Е300, кардамон, ароматизатор (кардамон)</t>
  </si>
  <si>
    <t>пищевая добавка предназначенная для применения в пищевой промышленности при производстве мясных, рыбных, продуктов из мяса птицы с составом: соль, специи, усилитель вкуса и аромата Е621, пряности (чеснок, перец чили), сахар, декстроза, экстракты натуральных пряностей (чеснок)</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</si>
  <si>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Е575, соль, регулятор кислотности Е451 , усилитель вкуса и аромата Е621, пряности, антиокислитель Е300, ароматизатор натуральный перец черный, ароматизатор мускат.</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</si>
  <si>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E451, соль, пряности (тмин, имбирь, перец черный, антиокислитель E316 , усилитель вкуса и аромата E621, пряности ( перец чили, паприка), регулятор кислотности E575, экстракты пряностей (лук, имбирь)</t>
  </si>
  <si>
    <t>пищевая добавка предназначенная для применения в пищевой промышленности при производстве мясных, рыбных, продуктов из мяса птицы с составом: семена горчицы, лук, тмин, морковь, паприка, кориандр, перец, мацис, кардамон</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</si>
  <si>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 Е452, мальтодекстрин, экстракт специи (перец чили), (носитель -декстроза), пищевая соль, усилитель вкуса Е621 , антиокислитель Е301, ароматизаторы: чеснок, кориандр</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</si>
  <si>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молочный сахар</t>
  </si>
  <si>
    <t>предназначенная для применения в пищевой промышленности при производстве мясных, рыбных, продуктов из мяса птицы с составом: соль; мальтодекстрин; регуляторы кислотности Е575, Е330, антиокислитель Е301; усилитель вкуса и аромата Е621</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</si>
  <si>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пряности (перец черный, кориандр, имбирь), мальтодекстрин, сахар, антиокислитель E301, усилитель вкуса и аромата E621 , натуральные ароматизаторы (мацис, любисток, кориандр)</t>
  </si>
  <si>
    <t>пищевая добавка предназначенная для применения в пищевой промышленности при производстве мясных, рыбных, продуктов из мяса птицы с составом: можжевельник, кориандр, перец, антиокислитель E301, лавровый лист, чеснок, тимьян.</t>
  </si>
  <si>
    <t>пищевая добавка предназначенная для применения в пищевой промышленности при производстве мясных, рыбных, продуктов из мяса птицы с составом: соль, паприка, тмин, перец черный, антиокислитель Е301, чеснок, майоран, эссенция пряностей</t>
  </si>
  <si>
    <t>пищевая добавка предназначенная для применения в пищевой промышленности при производстве мясных, рыбных, продуктов из мяса птицы с составом: консервант E 262, регуляторы кислотности E 331,  E 330, Е 575, антиокислитель Е 300, соль (срок годности охлажденных продуктов из мяса упакованных в модифицированной газовой атмосфере изготовленных с данной пищевой добавкой  должен быть не менее 30 суток на все ТНПА действующие в РБ)</t>
  </si>
  <si>
    <t>пищевая добавка предназначенная для применения в пищевой промышленности при производстве мясных, рыбных, продуктов из мяса птицы с составом: Lactobacillus sakei, staphylococcus xylosus, носитель декстроза</t>
  </si>
  <si>
    <t>предназначенная для применения в пищевой промышленности при производстве мясных, рыбных, продуктов из мяса птицы с составом: Lactobacillus sakei,  staphylococcus carnosus, носитель сахар</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</si>
  <si>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 Е452 ,  усилитель вкуса E621, пищевая соль, загустители:  E412,  E410,  E415, антиокислитель  E301, экстракты специй (имбирь, гвоздика, черный перец) (носитель - декстроза), специя (кардамон), регулятор кислотности  E330</t>
  </si>
  <si>
    <t>пищевая добавка предназначенная для применения в пищевой промышленности при производстве мясных, рыбных, продуктов из мяса птицы с составом: пищевая соль, сахаристые вещества, ароматизатор дыма</t>
  </si>
  <si>
    <t>пищевая добавка предназначенная для применения в пищевой промышленности при производстве мясных, рыбных, продуктов из мяса птицы с составом: эмульгатор Е471, регуляторы кислотности Е 451i, Е 450i, носитель (глюкоза, мальтодекстрин), вещества вкусоароматические натуральные (олеорезины и эфирные масла кардамона, черного перца, олеорезин имбиря), усилители вкуса и аромата Е621, Е 627, Е 631</t>
  </si>
  <si>
    <t>пищевая добавка предназначенная для применения в пищевой промышленности при производстве мясных, рыбных, продуктов из мяса птицы с составом: глюкозный сироп, растительная клетчатка, стабилизаторы Е450, Е452, Е339, регулятор кислотности Е451, загустители Е407а, Е415, Е425,  свиной белок, усилители вкуса и аромата Е621 , Е635 , антиокислитель Е316 , вкусоароматический препарат: копченое мясо, ароматизатор дыма, краситель Е120 , экстракты специй (чеснок)</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</si>
  <si>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усилитель вкуса и аромата Е 621, антиокислитель Е 301 , агент влагоудерживающий Е 450 и регулятор кислотности Е 451,  пряности (перец, острый перец), экстракты пряностей (чеснок, мускатный орех)</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</si>
  <si>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(кориандр, тмин, перец, чеснок, горчичное семя, кунжут, морковь</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</si>
  <si>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регуляторы кислотности Е 262i, Е 331iii, антиокислитель Е 301, поваренная соль (срок годности охлажденных продуктов из мяса упакованных в модифицированной газовой атмосфере изготовленных с данной пищевой добавкой  должен быть не менее 60 суток на все ТНПА действующие в РБ)</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</si>
  <si>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соль поваренная пищевая, загуститель Е407, регулятор кислотности Е451i, мальтодекстрин, желирующий агент Е508, усилитель вкуса и аромата Е621, загустители Е412, Е415, антиокислитель Е316, чеснок сушеный, ароматизатор натуральный «Олеорезин перца черного», ароматизатор «Говядина», ароматизаторы натуральные «Олеорезин мускатного ореха», «Олеорезин кардамона», усилитель вкуса и аромата Е635, ароматизатор «Чеснок».</t>
  </si>
  <si>
    <t>пищевая добавка предназначенная для применения в пищевой промышленности при производстве мясных, рыбных, продуктов из мяса птицы с составом: сыворотка молочная сухая, загуститель Е407, декстроза, регулятор кислотности Е451i, соль поваренная пищевая, мальтодекстрин, желирующий агент Е508, загуститель Е412, усилитель вкуса и аромата Е621, загуститель Е415, антиокислитель Е316, чеснок сушеный, ароматизатор натуральный «Олеорезин перца черного», ароматизатор «Говядина», ароматизаторы натуральные: «Олеорезин мускатного ореха», «Олеорезин кардамона», усилитель вкуса и аромата Е635, ароматизатор</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</si>
  <si>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загуститель Е401, уплотнитель Е516, декстроза, регулятор кислотности Е450iii</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</si>
  <si>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усилитель вкуса и аромата Е621, животный белок, соль поваренная пищевая, экстракт перца черного, экстракт дрожжей, экстракт розмарина, антиокислитель Е316, усилитель вкуса и аромата Е635.</t>
  </si>
  <si>
    <t>предназначенная для применения в пищевой промышленности при производстве мясных, рыбных, продуктов из мяса птицы с составом: ароматизаторы (магги, лук), коптильный ароматизатор, усилители вкуса и аромата Е621, Е635, носители (соль пищевая, Е551)</t>
  </si>
  <si>
    <t>пищевая добавка предназначенная для применения в пищевой промышленности при производстве мясных, рыбных, продуктов из мяса птицы с составом: консервант Е262i, регуляторы кислотности Е341, Е330, антиокислитель Е301 (срок годности охлажденных полуфабрикатов из мяса, изготовленных с данной пищевой добавкой  должен быть не менее 10 суток на все ТНПА действующие в РБ), продуктов из мяса птицы упакованных в  вакууме изготовленных с данной пищевой добавкой  должен быть не менее 40 суток на все ТНПА действующие в РБ)</t>
  </si>
  <si>
    <t>пищевая добавка предназначенная для применения в пищевой промышленности при производстве мясных, рыбных, продуктов из мяса птицы с составом: экстракты специй (тмин, майоран, мускатный орех, черный перец, сельдерей, можжевельник), носители- декстроза, пищевая соль, усилители вкуса и аромата Е621, Е627, Е631, растительный гидролизат</t>
  </si>
  <si>
    <t>пищевая добавка предназначенная для применения в пищевой промышленности при производстве мясных, рыбных, продуктов из мяса птицы с составом: глюкоза, ароматизатор (сыр), усилитель вкуса и аромата Е621</t>
  </si>
  <si>
    <t>пищевая добавка предназначенная для применения в пищевой промышленности при производстве мясных, рыбных, продуктов из мяса птицы с составом: пищевая соль, регулятор кислотности: Е575, экстракты специй (перец чили, мускатный орех, черный перец) (носитель – декстроза), стабилизатор: Е450,  усилитель вкуса Е 621 , антиокислитель аскорбиновая кислота Е300</t>
  </si>
  <si>
    <t xml:space="preserve"> пищевая добавка предназначенная для применения в пищевой промышленности при производстве мясных, рыбных, продуктов из мяса птицы с составом: загустители   Е407, Е412, Е 415, желирующий агент Е 508, влагоудерживающие агенты Е 450i, Е 451i, Е 339i</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</si>
  <si>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Е 451 , декстроза, усилитель вкуса и аромата Е 621 , соль пищевая, антиокислитель Е 316, экстракт пряности (перец чили), ароматизаторы (мускатный орех, перец, кардамон)</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</si>
  <si>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(тмин, перец, чеснок), декстроза, усилитель вкуса и аромата Е621</t>
  </si>
  <si>
    <t xml:space="preserve"> пищевая добавка предназначенная для применения в пищевой промышленности при производстве мясных, рыбных, продуктов из мяса птицы с составом: приправы и экстракты приправ (чеснок, перец чёрный, перец белый, розмарин, тимьян), соль, антиокислитель Е 316, усилитель вкуса и аромата Е 621</t>
  </si>
  <si>
    <t>пищевая добавка предназначенная для применения в пищевой промышленности при производстве мясных, рыбных, продуктов из мяса птицы с составом: экстракты специй: перец чили, черный перец, носитель декстроза, сахароза, пищевая соль, консервант нитрат калия Е 252, усилитель вкуса и аромата Е 621, антиокислитель Е 301</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</si>
  <si>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загуститель Е 407, желирующий агент Е 508, регулятор кислотности   Е 451i, влагоудерживающий агент  Е 450i, загустители: Е410,Е415, антиокислители Е300, Е301, краситель  Е 120,  мальтодекстрин</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</si>
  <si>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регуляторы кислотности (Е 262i, Е 331), соль поваренная (срок годности охлажденных колбасных изделий в искусственных полиамидных оболочках изготовленных с данной пищевой добавкой  должен быть не менее 45 суток на все ТНПА действующие в РБ)</t>
  </si>
  <si>
    <t>пищевая добавка предназначенная для применения в пищевой промышленности при производстве мясных, рыбных, продуктов из мяса птицы с составом: усилитель вкуса и аромата Е 621 , сахар, экстракты: перца черного, перца душистого,  мускатного ореха, декстроза, мальтодекстрин, антислеживающий агент  Е551</t>
  </si>
  <si>
    <t>пищевая добавка предназначенная для применения в пищевой промышленности при производстве мясных, рыбных, продуктов из мяса птицы с составом: продукты натуральные вкусоароматические (аромат сливок, экстракт перца душистого, экстракт мускатного ореха), декстроза</t>
  </si>
  <si>
    <t>пищевая добавка предназначенная для применения в пищевой промышленности при производстве мясных, рыбных, продуктов из мяса птицы с составом: натуральные приправы (перец черный, майоран, пажитник, перец белый) и сушеные овощи (лук, петрушка, сельдерей), соль поваренная, лактоза, усилитель вкуса и аромата Е621, ароматизатор, гидролизат растительного белка, носитель Е551, экстракт дрожжей, антиокислитель Е330</t>
  </si>
  <si>
    <t>пищевая добавка предназначенная для применения в пищевой промышленности при производстве мясных, рыбных, продуктов из мяса птицы с составом: Специи (пажитник, перец чили, кервель, чеснок, кориандр, паприка, черный перец), экстракт специи (паприка), носитель – декстроза</t>
  </si>
  <si>
    <t>пищевая добавка предназначенная для применения в пищевой промышленности при производстве мясных, рыбных, продуктов из мяса птицы с составом:  сушеные овощи (чеснок, листья петрушки, укроп), соль, регулятор кислотности Е330, экстракты специй (перец черный)</t>
  </si>
  <si>
    <t>пищевая добавка предназначенная для применения в пищевой промышленности при производстве мясных, рыбных, продуктов из мяса птицы с составом: влагоудерживающие агенты Е450i, Е452i, Е339, регулятор кислотности Е451i, пищевая клетчатка, загустители Е412, Е407, Е410, Е415, желирующий агент Е508, декстроза, усилитель вкуса и аромата Е621, пряности, сахар, антиокислитель Е316, краситель Е120</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</si>
  <si>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пряности (перец, чеснок, кориандр, душистый перец), усилитель вкуса и аромата Е 621 , антиокислитель Е 300 , соль</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</si>
  <si>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 Е1422, декстроза,  экстракты пряностей (перец, имбирь), ароматизаторы  (сливочный)</t>
  </si>
  <si>
    <t xml:space="preserve"> пищевая добавка предназначенная для применения в пищевой промышленности при производстве мясных, рыбных, продуктов из мяса птицы с составом: загуститель Е407, регулятор кислотности Е451, пшеничная клетчатка (без глютена), глюкоза, крахмал кукурузный, свиной животный белок (коллаген, гемоглобин), усилитель вкуса и аромата Е 621, регулятор кислотности Е262, антиокислитель Е301</t>
  </si>
  <si>
    <t>пищевая добавка предназначенная для применения в пищевой промышленности при производстве мясных, рыбных, продуктов из мяса птицы с составом: мальтодекстрин, усилитель вкуса и аромата Е621 , ароматизатор сливки</t>
  </si>
  <si>
    <t>пищевая добавка предназначенная для применения в пищевой промышленности при производстве мясных, рыбных, продуктов из мяса птицы с составом: агент влагоудерживающий Е 450, регулятор кислотности Е 451, пряности (перец, кориандр, острый перец, гвоздика, имбирь), усилитель вкуса и аромата Е 621, декстроза, антиокислители Е 316 , Е 300, краситель Е 162</t>
  </si>
  <si>
    <t>пищевая добавка предназначенная для применения в пищевой промышленности при производстве мясных, рыбных, продуктов из мяса птицы с составом: сывороточный белок, глюкоза, сахар, приправы (перец черный, горчица, анис, чеснок), гидролизат белка, усилители вкуса и аромата Е621, Е635, мальтодекстрин, антиокислитель Е316, ароматизаторы (мед, ванилин, жареное мясо), экстракт перца черного, соль пищевая</t>
  </si>
  <si>
    <t>пищевая добавка предназначенная для применения в пищевой промышленности при производстве мясных, рыбных, продуктов из мяса птицы с составом: носители (глюкоза, соль пищевая), усилитель вкуса и аромата Е621, мальтодекстрин, экстракты приправ (перец белый, мускатный орех, чеснок), ароматизаторы (колбаса сыровяленая, мясо запеченное), антиокислители Е316, Е300, агент антислеживающий Е551, лук</t>
  </si>
  <si>
    <t>пищевая добавка предназначенная для применения в пищевой промышленности при производстве мясных, рыбных, продуктов из мяса птицы с составом: лактоза, пряности (чеснок, кориандр, черный перец), свекла столовая молотая, ароматизаторы (бульон, дрожжи, салями), соль поваренная пищевая, антислеживающий агент Е 551, экстракты пряностей (пажитник, паприка)</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</si>
  <si>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усилитель вкуса и аромата Е 621, специи (чеснок, пастернак), соль поваренная пищевая, растительный гидролизат, антиокислитель Е 300, ароматизаторы, экстракты специй (перец чили, любисток, мускатный орех, паприка, перец черный, розмарин), сахар, регулятор кислотности Е 330</t>
  </si>
  <si>
    <t>предназначенная для применения в пищевой промышленности при производстве мясных, рыбных, продуктов из мяса птицы с составом: стабилизатор Е452, экстракты специй ( перец чили, мускатный орех, черный перец) носитель декстроза, антиокислитель Е 300,усилители вкуса и аромата Е621, Е631, ароматизаторы (сливочное масло, чеснок), сухие сливки</t>
  </si>
  <si>
    <t>пищевая добавка предназначенная для применения в пищевой промышленности при производстве мясных, рыбных, продуктов из мяса птицы с составом: мальтодекстрин, соль пищевая, приправы (тимьян, чабер, розмарин), ароматизаторы (майоран, орегано, базилик, розмарин), агент антислеживающий Е551</t>
  </si>
  <si>
    <t>пищевая добавка предназначенная для применения в пищевой промышленности при производстве мясных, рыбных, продуктов из мяса птицы с составом: сахар, натуральные приправы, вещества вкусоароматические натуральные, усилитель вкуса и аромата Е621,  антиокислитель Е300, носитель Е551, ароматизатор натуральный</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</si>
  <si>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 Е407а, загуститель Е425, агент желирующий Е508, декстроза</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</si>
  <si>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 Е 407, регуляторы кислотности Е451i, Е331, животный белок, антиокислитель Е316, загустители Е415, Е425, краситель Е120</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</si>
  <si>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загуститель Е407, желирующий агент Е 508, декстроза, животный белок, влагоудерживающие агенты Е450i, Е450iii,Е339i, регулятор кислотности Е451i, экстракты пряностей перца черного, ореха мускатного, перца душистого, чеснок сушеный, усилитель вкуса и аромата Е621, загустители Е 412, Е415, Е410, перец красный острый чили, антиокислитель Е 316, краситель Е120</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</si>
  <si>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Е 451i</t>
  </si>
  <si>
    <t>пищевая добавка предназначенная для применения в пищевой промышленности при производстве мясных, рыбных, продуктов из мяса птицы с составом: эмульгатор Е47</t>
  </si>
  <si>
    <t>пищевая добавка предназначенная для применения в пищевой промышленности при производстве мясных, рыбных, продуктов из мяса птицы 80, с составом: усилитель вкуса Е621, декстроза, экстракты натуральных пряностей (тмин, кориандр, мускатный орех), агент антислеживающий Е551</t>
  </si>
  <si>
    <t>пищевая добавка предназначенная для применения в пищевой промышленности при производстве мясных, рыбных, продуктов из мяса птицы с составом: мальтодекстрин, краситель (сахарный колер) Е150с</t>
  </si>
  <si>
    <t>пищевая добавка предназначенная для применения в пищевой промышленности при производстве мясных, рыбных, продуктов из мяса птицы с составом: : декстроза, экстракты натуральных пряностей (лук, натуральный экстракт говядины), усилитель вкуса Е621, агент антислеживающий Е551</t>
  </si>
  <si>
    <t>пищевая добавка предназначенная для применения в пищевой промышленности при производстве мясных, рыбных, продуктов из мяса птицы с составом: мальтодекстрин, краситель (сахарный колер) Е150с, натуральные специи (майоран), сельдерей, горчица зерно)</t>
  </si>
  <si>
    <t>предназначенная для применения в пищевой промышленности при производстве мясных, рыбных, продуктов из мяса птицы с составом: усилитель вкуса Е621, поваренная соль, экстракты натуральных пряностей (можжевельник)</t>
  </si>
  <si>
    <t>пищевая добавка предназначенная для применения в пищевой промышленности при производстве мясных, рыбных, продуктов из мяса птицы с составом: соль, декстроза, усилители вкуса Е621,Е635, экстракты натуральных пряностей белого перца, чеснока, лаврового листа, лука, мускатного ореха</t>
  </si>
  <si>
    <t>пищевая добавка предназначенная для применения в пищевой промышленности при производстве мясных, рыбных, продуктов из мяса птицы с составом: усилитель вкуса Е621, дрожжевой экстракт, декстроза, экстракты натуральных пряностей ( сельдерей, любисток, чеснок), агент антислеживающий Е551</t>
  </si>
  <si>
    <t>пищевая добавка предназначенная для применения в пищевой промышленности при производстве мясных, рыбных, продуктов из мяса птицы с составом: натуральные специи: чеснок, черный перец, белый перец, душистый перец; усилитель вкуса и аромата Е621, антиокислитель Е316</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</si>
  <si>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поваренная соль, краситель (сахарный колер Е150с), натуральный экстракт коптильного дыма</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</si>
  <si>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(тмин, паприка, чеснок), декстроза, сахар, соль, усилитель вкуса  и аромата Е621, антиокислитель Е316,  натуральные эссенции пряностей (чеснок, перец черный, паприка)</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</si>
  <si>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(тмин, имбирь,паприка, перец черный, перец белый), декстроза, регулятор кислотности Е575, мальтодекстрин, усилитель вкуса и аромата Е621 , антиокислитель Е315,  60ароматизатор натуральный тмин</t>
  </si>
  <si>
    <t>пищевая добавка предназначенная для применения в пищевой промышленности при производстве мясных, рыбных, продуктов из мяса птицы с составом: смесь натуральных пряностей (в том числе горчица ), цветной перец, лук, чеснок, базилик, орегано</t>
  </si>
  <si>
    <t>пищевая добавка предназначенная для применения в пищевой промышленности при производстве мясных, рыбных, продуктов из мяса птицы с составом: : регулятор кислотности Е451i, стабилизаторы Е450iii, Е331, антиокислители Е316, Е301, загуститель Е412, усилитель вкуса Е621</t>
  </si>
  <si>
    <t>пищевая добавка предназначенная для применения в пищевой промышленности при производстве мясных, рыбных, продуктов из мяса птицы с составом: смесь натуральных пряностей (чеснок сушеный, сельдерей, лук порей сушеный, зелень базилика сушеная, зелень петрушки сушеная)</t>
  </si>
  <si>
    <t>пищевая добавка предназначенная для применения в пищевой промышленности при производстве мясных, рыбных, продуктов из мяса птицы с составом: вода, регулятор кислотности Е525, красители Е160b, Е124</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</si>
  <si>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стабилизаторы:  Е450, регулятор кислотности: Е451, пищевая соль, загустители: Е412, Е415,усилитель вкуса и аромата: Е621, специя (черный перец), антиокислитель: Е301, экстракт специи (черный перец) (носитель – пищевая соль)</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</si>
  <si>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стабилизаторы Е450ii, Е452ii, усилители вкуса и аромата Е621,Е627, Е631, антиокислитель Е300, пряности и их экстракты (перец черный, перец душистый, мускатный орех), соль, дрожжевой экстракт, ароматизатор молока натуральный</t>
  </si>
  <si>
    <t>пищевая добавка предназначенная для применения в пищевой промышленности при производстве мясных, рыбных, продуктов из мяса птицы с составом: чеснок сушеный гранулированный, перец черный молотый, кориандр молотый, тмин семена, перец душистый молотый, лавровый лист молотый</t>
  </si>
  <si>
    <t>пищевая добавка предназначенная для применения в пищевой промышленности при производстве мясных, рыбных, продуктов из мяса птицы с составом: желатин, соль, сахар, усилитель вкуса и аромата Е621, декстроза, экстракт душистого перца, антиокислитель Е330</t>
  </si>
  <si>
    <t>пищевая добавка предназначенная для применения в пищевой промышленности при производстве мясных, рыбных, продуктов из мяса птицы с составом: желатин, соль, чеснок, усилитель вкуса и аромата Е621, сахар, декстроза, экстракты: черного перца, душистого перца, лавровый лист</t>
  </si>
  <si>
    <t>пищевая добавка предназначенная для применения в пищевой промышленности при производстве мясных, рыбных, продуктов из мяса птицы с составом: консервант Е262, регулятор кислотности Е331iii, антиокислители Е 300, Е301</t>
  </si>
  <si>
    <t>пищевая добавка предназначенная для применения в пищевой промышленности при производстве мясных, рыбных, продуктов из мяса птицы с составом: чеснок сушеный гранулированный, паприка красная хлопья, морковь дробленая</t>
  </si>
  <si>
    <t>пищевая добавка предназначенная для применения в пищевой промышленности при производстве мясных, рыбных, продуктов из мяса птицы  с составом: чеснок сушеный гранулированный, паприка красная хлопья, паприка зеленая хлопья</t>
  </si>
  <si>
    <t>пищевая добавка предназначенная для применения в пищевой промышленности при производстве мясных, рыбных, продуктов из мяса птицы с составом: желатин, соль, сироп глюкозы, усилитель вкуса и аромата Е621, гидролизат дрожжей, ароматизаторы черного перца, душистого перца, экстракты лаврового листа, чеснока</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</si>
  <si>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загуститель Е407а, регулятор кислотности Е451i, стабилизаторы Е450v, Е450i, животный белок полученный из свиного коллагенового сырья, пшеничная клетчатка, ароматизатор коптильный, ароматизаторы (сельдерея, любистока),стабилизатор Е331, усилитель вкуса и аромата Е 621, антиокислитель Е 301, экстракты приправ (гибискус, красное вино), краситель Е120</t>
  </si>
  <si>
    <t>пищевая добавка предназначенная для применения в пищевой промышленности при производстве мясных, рыбных, продуктов из мяса птицы с составом: желатин пищевой (свиной), сушеные овощи (чеснок, пастернак, морковь, сельдерей, лук), соль поваренная, натуральные приправы (перец черный, паприка, зелень петрушки, куркума), ароматизаторы (паприка, куркума, мясо), натуральный ароматизатор дыма, экстракт перца черного, усилители вкуса и аромата Е621 , Е635 , гидролизат растительного белка</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</si>
  <si>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Е451i, стабилизатор Е450iii, стабилизатор Е331, антиокислитель Е316, загуститель Е407, усилитель вкуса Е621</t>
  </si>
  <si>
    <t>пищевая добавка предназначенная для применения в пищевой промышленности при производстве мясных, рыбных, продуктов из мяса птицы 107, с составом: животный белок, загустители Е412, Е415, декстроза, усилитель вкуса и аромата Е621,экстракты пряностей</t>
  </si>
  <si>
    <t>предназначенная для применения в пищевой промышленности при производстве мясных, рыбных, продуктов из мяса птицы с составом: : культуры: staphylococcus carnosus, staphylococcus xylosus, Pediococcus pentosaceus, Lactobacillus sakei, дрожжи debaryomyces hansenii, носитель декстроза</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</si>
  <si>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стабилизаторы Е407, Е450, регулятор кислотности Е451, сахар, усилитель вкуса и аромата Е621, натуральные приправы, вещества вкусоароматические натуральные, антиокислители Е330, Е316, краситель Е120, носитель Е551</t>
  </si>
  <si>
    <t xml:space="preserve"> пищевая добавка предназначенная для применения в пищевой промышленности при производстве мясных, рыбных, продуктов из мяса птицы с составом: агент влагоудерживающий Е 450 и регулятор кислотности Е 451, антиокислители Е 300, Е 316, усилитель вкуса и аромата Е 621, регулятор кислотности Е 575,  декстроза, натуральные ароматизаторы (перец)</t>
  </si>
  <si>
    <t>пищевая добавка предназначенная для применения в пищевой промышленности при производстве мясных, рыбных, продуктов из мяса птицы с составом: пищевой гемоглобин в виде порошка, декстроза, антиокислитель Е316, краситель Е120, растительное масло</t>
  </si>
  <si>
    <t>пищевая добавка предназначенная для применения в пищевой промышленности при производстве мясных, рыбных, продуктов из мяса птицы с составом: специи (кориандр, тмин, черный перец), регулятор кислотности Е575, пищевая соль, сахароза, усилитель вкуса Е621 , стабилизатор: Е450,  экстракты специй (тмин, мускатный орех, черный перец) (носитель – декстроза), антиокислитель Е300</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</si>
  <si>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регуляторы кислотности Е451i, Е450i, эмульгатор Е471, стабилизаторы Е412, Е410, Е415, носители (глюкоза, мальтодекстрин), антиокислителиЕ 316, Е 330, усилитель вкуса и аромата Е 621, вещества вкусоароматические натуральные (олеорезины и эфирные масла черного перца, мациса, эфирные масла кориандра, чеснока)</t>
  </si>
  <si>
    <t>пищевая добавка предназначенная для применения в пищевой промышленности при производстве мясных, рыбных, продуктов из мяса птицы с составом: носители глюкоза, мальтодекстрин,  вещества вкусоароматические натуральные</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</si>
  <si>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регуляторы кислотности Е451i, Е450i, эмульгатор Е471, стабилизаторы Е412, Е410, Е415, носитель (глюкоза), усилитель вкуса и аромата Е 621,  антиокислители  (Е316, Е300), вещества вкусоароматические натуральные (эфирные масла и олеорезины мускатного ореха, мациса)</t>
  </si>
  <si>
    <t>пищевая добавка предназначенная для применения в пищевой промышленности при производстве мясных, рыбных, продуктов из мяса птицы с составом: эмульгатор Е471, стабилизаторы Е415, Е412, носитель мальтодекстрин, регуляторы кислотности Е450i, Е451i, вещества вкусоароматические натуральные (олеорезины и эфирные масла лимона, красного перца)</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</si>
  <si>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стабилизаторы Е412, Е415, Е417, эмульгатор Е471, носитель глюкоза, натуральный краситель Е120</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</si>
  <si>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E575, специи (чеснок, перец), усилитель вкуса и аромата Е621, пищевая соль, антиокислитель Е301</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</si>
  <si>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E575, пряности, антиокислитель  Е301, (ароматизатор «слива», мальтодекстрин), усилитель вкуса и аромата Е621,  агент антислеживающий Е551</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</si>
  <si>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загуститель Е 407, загуститель Е 1422, животный белок, агент влагоудерживающий Е 450i,  регулятор кислотности Е 451i, растительная клетчатка (бамбуковая), регулятор кислотности Е 331, антиокислитель Е 300, сахар, усилитель вкуса и аромата Е 621, ароматизатор (чеснока), сушёные овощи, гемоглобин</t>
  </si>
  <si>
    <t>пищевая добавка предназначенная для применения в пищевой промышленности при производстве мясных, рыбных, продуктов из мяса птицы с составом: сушёные овощи  (лук), пряности (майоран, перец, тмин, душистый перец)</t>
  </si>
  <si>
    <t>пищевая добавка предназначенная для применения в пищевой промышленности при производстве мясных, рыбных, продуктов из мяса птицы с составом: экстракт специи (перец чили) (носитель - декстроза), пищевая соль, усилитель вкуса Е621, растительный гидролизат, ароматизатор натуральный (лук), ароматизаторы (чеснок, кориандр)</t>
  </si>
  <si>
    <t>пищевая добавка предназначенная для применения в пищевой промышленности при производстве мясных, рыбных продуктов из мяса птицы с составом: тмин, кориандр, лавровый лист</t>
  </si>
  <si>
    <t>пищевая добавка предназначенная для применения в пищевой промышленности при производстве мясных, рыбных, продуктов из мяса птицы с составом: специи (перец чили, кориандр, тмин, паприка, черный перец, горчица), усилитель вкуса и аромата Е621, экстракты специй (перец чили, чеснок), носитель декстроза, пищевая соль</t>
  </si>
  <si>
    <t>пищевая добавка предназначенная для применения в пищевой промышленности при производстве мясных, рыбных, продуктов из мяса птицы с составом: специи (чеснок, кориандр, тмин,  горчица), экстракт специи (перец чили), носитель декстроза</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</si>
  <si>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Е 575,сахара: сахароза, антиокислители Е 301, Е300</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</si>
  <si>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загустители Е412, Е401, пшеничная клетчатка, пищевые дрожжи, пищевая соль, стабилизатор Е450, экстракты специй (гвоздика, носитель пищевая соль</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</si>
  <si>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загуститель (модифицированный картофельный крахмал) Е 1412, стабилизатор  Е 407, стабилизатор Е 450i, специи, экстракты специй, желирующий агент Е 508, антиокислитель Е 301,  усилитель вкуса и аромата Е621</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</si>
  <si>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загустители Е415, Е466, Е425, Е412, Е407а,желирующий агент Е508, соль поваренная пищевая, рапсовое масло</t>
  </si>
  <si>
    <t>пищевая добавка предназначенная для применения в пищевой промышленности при производстве мясных, рыбных, продуктов из мяса птицы с составом: агент влагоудерживающий Е 450 и регулятор кислотности Е 451, эмульгатор Е 471,  стабилизатор Е 1422, загуститель Е 407, антиокислители Е 300 , Е 301, регулятор кислотности Е 575, декстроза,  ароматизаторы (сладкий перец)</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</si>
  <si>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(паприка, горчица, кориандр, петрушка, розмарин, перец), соль, сахар, специи, молочный белок, усилитель вкуса Е621, загустители Е415,Е412, регулятор кислотности Е330, натуральный ароматизатор паприка, консерванты Е211, Е202</t>
  </si>
  <si>
    <t>пищевая добавка предназначенная для применения в пищевой промышленности при производстве мясных, рыбных, продуктов из мяса птицы с составом: соль, пряности (сладкий перец и острый перец, тмин, чеснок) загуститель Е1422, усилитель вкуса и аромата Е621, антиокислитель Е330, ароматизаторы (перец, красное вино)</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</si>
  <si>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чеснока, соль, стабилизатор Е1422, усилитель вкуса и аромата Е621, загуститель Е412</t>
  </si>
  <si>
    <t>пищевая добавка предназначенная для применения в пищевой промышленности при производстве мясных, рыбных, продуктов из мяса птицы с составом: соль, пряности сладкого перца и чеснока, усилитель вкуса и аромата Е 621, загустители Е 412, Е 415, декстроза, ароматизаторы (сладкого перца и чеснока)</t>
  </si>
  <si>
    <t>пищевая добавка предназначенная для применения в пищевой промышленности при производстве мясных, рыбных, продуктов из мяса птицы с составом: соль, регулятор кислотности E262, стабилизатор E331, регулятор кислотности E500, мальтодекстрин, антиокислитель E301, ароматизатор лимон, ароматизатор натуральный лимон</t>
  </si>
  <si>
    <t>пищевая добавка предназначенная для применения в пищевой промышленности при производстве мясных, рыбных, продуктов из мяса птицы с составом: частично отвержденные растительные масла, соль, паприка, усилитель вкуса и аромата Е621, специи, перец черный, горчица</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</si>
  <si>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и зелень( чеснок, укроп, лук, петрушка), соль, декстроза, специи, сахар, молочный белок, усилитель вкуса и аромата E621, загустители E412,E415, регулятор кислотности E330, консерванты E211,E202, ароматизатор сливочное масло</t>
  </si>
  <si>
    <t>пищевая добавка предназначенная для применения в пищевой промышленности при производстве мясных, рыбных, продуктов из мяса птицы с составом: пряности (паприка, лук, перец черный, имбирь, кориандр, можжевельник, душистый перец, корица, лавровый лист, ягода годжи), сахар, соль, специи, экстракт дрожжей, ароматизатор ягода годжи</t>
  </si>
  <si>
    <t>пищевая добавка предназначенная для применения в пищевой промышленности при производстве мясных, рыбных, продуктов из мяса птицы с составом: агент влагоудерживающий Е 450 и регулятор кислотности Е 451, стабилизаторы Е 1422, Е 407,  антиокислители Е 300, Е 301, усилитель вкуса и аромата Е 621, декстроза, ароматизаторы (перец, чеснок)</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</si>
  <si>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 Е450, регулятор кислотности Е451, мальтодекстрин, загустители Е1442, Е 407, антиокислитель Е301,экстракты специй (черный перец, сельдерей), носитель декстроза</t>
  </si>
  <si>
    <t>пищевая добавка предназначенная для применения в пищевой промышленности при производстве мясных, рыбных, продуктов из мяса птицы с составом: консервант Е262(i) , регулятор кислотности Е331(ii), антиокислители Е301, Е300 (срок годности замороженных продуктов изготовленных с данной пищевой добавкой  должен быть не менее 45 суток на все ТНПА действующие в РБ)</t>
  </si>
  <si>
    <t>пищевая добавка предназначенная для применения в пищевой промышленности при производстве мясных, рыбных, продуктов из мяса птицы с составом: сушеные овощи(лук, красный перец хлопья) натуральные специи (перец черный, кориандр, лавровый лист), экстракты специй (любисток, тимьян)</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</si>
  <si>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регуляторы кислотности Е 330, Е 296</t>
  </si>
  <si>
    <t>пищевая добавка предназначенная для применения в пищевой промышленности при производстве мясных, рыбных, продуктов из мяса птицы с составом: ароматизатор (вино красное), вещества носители: вода, пропилен гликоль Е1520</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</si>
  <si>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пряности (перец, чеснок, гвоздика, мускатный орех), усилитель вкуса и аромата Е621, антиокислитель Е300</t>
  </si>
  <si>
    <t>пищевая добавка предназначенная для применения в пищевой промышленности при производстве мясных, рыбных, продуктов из мяса птицы с составом: агент влагоудерживающий Е 450, регулятор кислотности Е451, усилитель вкуса и аромата Е621, декстроза, соль, антиокислитель Е330, экстракты пряностей ( перец черный, мускат, гвоздика), ароматизаторы (лимон, перец, мускатный орех)</t>
  </si>
  <si>
    <t>пищевая добавка предназначенная для применения в пищевой промышленности при производстве мясных, рыбных, продуктов из мяса птицы с составом: мальтодекстрин, жир сливочного масла в порошке (содержит молоко), соль, ароматизатор спаржа, сахар, лук, сироп глюкозы, спаржа, молочный белок, петрушка, окислитель Е330 , стабилизатор Е451, куркума</t>
  </si>
  <si>
    <t>пищевая добавка предназначенная для применения в пищевой промышленности при производстве мясных, рыбных, продуктов из мяса птицы с составом: специи (чеснок, кориандр, черный перец, горчица), экстрактыспеций (перец чили, мускатный орех, черный перец), (носитель - декстроза), усилитель вкуса Е621, ароматизатор (кориандр)</t>
  </si>
  <si>
    <t>пищевая добавка предназначенная для применения в пищевой промышленности при производстве мясных, рыбных, продуктов из мяса птицы с составом: соль, приправы (паприка красная, перец белый, чили) овощи сушеные (лук, помидор, лук порей), сахара (сахароза), экстракт приправ</t>
  </si>
  <si>
    <t>пищевая добавка предназначенная для применения в пищевой промышленности при производстве мясных, рыбных, продуктов из мяса птицы с составом: усилитель вкуса и аромата Е621, экстракт дрожжевой, глюкоза, мальтодекстрин, поваренная соль, ароматизаторы (свинина, бекон, любисток), ароматизатор коптильный, экстракт приправы (сельдерей)</t>
  </si>
  <si>
    <t>пищевая добавка предназначенная для применения в пищевой промышленности при производстве мясных, рыбных, продуктов из мяса птицы с составом: глюкоза, усилитель вкуса и аромата Е621, соль, мальтодекстрин, ароматизаторы (свинина, говядина)</t>
  </si>
  <si>
    <t>пищевая добавка предназначенная для применения в пищевой промышленности при производстве мясных, рыбных, продуктов из мяса птицы с составом: специи (тмин, кориандр, имбирь, чеснок), декстроза, усилитель вкуса Е621 , пищевая соль, антиокислитель Е301, экстракты специй (перец)</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</si>
  <si>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специи (перец), пищевая соль, антиокислитель Е301</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</si>
  <si>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мальтодестрин, сухой глюкозный сироп, ароматизаторы натуральные, соль поваренная пищевая, специи (перец черный), экстракт дрожжей, антиокислитель Е301, экстракт специй (перец черный)</t>
  </si>
  <si>
    <t>пищевая добавка предназначенная для применения в пищевой промышленности при производстве мясных, рыбных, продуктов из мяса птицы с составом: сухой глюкозный сироп, декстроза, антиокислители Е301, Е300</t>
  </si>
  <si>
    <t>пищевая добавка предназначенная для применения в пищевой промышленности при производстве мясных, рыбных, продуктов из мяса птицы с составом: загустители Е407, Е412,Е415,Е425,Е417, регуляторы кислотности Е450iii, Е451i, специи и экстракты специй (мускатный орех, кориандр, имбирь, экстракт укропа, экстракт перца душистого), усилитель вкуса Е621, эмульгатор Е471,соль йодированная, сахар, антиокислитель Е301, желирующий агент Е508</t>
  </si>
  <si>
    <t>пищевая добавка предназначенная для применения в пищевой промышленности при производстве мясных, рыбных, продуктов из мяса птицы с составом: регулятор кислотности E575, декстроза, пряности (перец, лук, чеснок), усилитель вкуса Е621,  антиокислитель E315,  натуральный ароматизатор ром</t>
  </si>
  <si>
    <t>пищевая добавка предназначенная для применения в пищевой промышленности при производстве мясных, рыбных, продуктов из мяса птицы с составом: сахар, соль, экстракт лаврового листа, усилитель вкуса и аромата Е621, антиокислитель Е316 , носитель Е551, ароматизаторы (мясо, бульон, лук), коптильный ароматизатор</t>
  </si>
  <si>
    <t>пищевая добавка предназначенная для применения в пищевой промышленности при производстве мясных, рыбных, продуктов из мяса птицы 159, с составом: глюкоза, приправы (чеснок, перец черный, перец белый, горчица), носители (мальтодекстрин, сахароза), усилитель вкуса и аромата Е621, антиокислители Е301, Е300, ароматизатор слива, коптильный ароматизатор</t>
  </si>
  <si>
    <t>пищевая добавка предназначенная для применения в пищевой промышленности при производстве мясных, рыбных, продуктов из мяса птицы с составом: мальтодекстрин, белок соединительнотканный говяжий, регулятор кислотности Е451i, усилитель вкуса и аромата Е621, соль поваренная пищевая, загуститель Е407а, агент желирующий Е508, антиокислитель Е316, ароматизатор натуральный «олеорезин перца черного», загуститель Е425i, ароматизаторы натуральные: «олеорезин пажитника», «экстрагированное эфирное масло кориандра», «олеорезин мускатного ореха», ароматизатор чеснок, усилитель вкуса и аромата Е635</t>
  </si>
  <si>
    <t>пищевая добавка предназначенная для применения в пищевой промышленности при производстве мясных, рыбных, продуктов из мяса птицы 161, с составом: желатин пищевой, сахар, соль, мальтодекстрин, усилитель вкуса и аромата Е621, регулятор кислотности Е262, ароматизатор лимон, антиокислитель Е300</t>
  </si>
  <si>
    <t>10.89.19.921</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</si>
  <si>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сироп сухой глюкозный, усилитель вкуса и аромата Е621, специи: перец черный, соль поваренная пищевая, антиокислитель Е316, экстракты специй перец</t>
  </si>
  <si>
    <t>10.89.19.922</t>
  </si>
  <si>
    <t>пищевая добавка предназначенная для применения в пищевой промышленности при производстве мясных, рыбных, продуктов из мяса птицы с составом: специи : мускат, кардамон, перец, чеснок, декстроза, сироп глюкозы, соль поваренная пищевая, усилитель вкуса и аромата Е621, антиокислитель Е301, экстракты специй: мускат, перец</t>
  </si>
  <si>
    <t>10.89.19.923</t>
  </si>
  <si>
    <t>пищевая добавка предназначенная для применения в пищевой промышленности при производстве мясных, рыбных, продуктов из мяса птицы с составом: специи (перец, паприка, мускат), сироп глюкозы, декстроза, усилитель вкуса и аромата Е621, ароматизатор (ром), антиокислитель Е301</t>
  </si>
  <si>
    <t>10.89.19.924</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</si>
  <si>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стабилизаторы Е450iii, Е452i, регулятор кислотности Е451i, декстроза, соль поваренная пищевая, мальтодекстрин, усилитель вкуса и аромата Е621, паприка молотая, горчичный порошок, антиокислитель Е316, натуральные экстракты специй и пряностей (имбирь, острый перец, мускатный орех, чеснок, перец черный, кумин, кориандр), регулятор кислотности Е330, агент антислеживающий Е551</t>
  </si>
  <si>
    <t>10.89.19.925</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</si>
  <si>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стабилизаторы Е450, Е452i, регулятор кислотности Е451,  соль поваренная пищевая,  декстроза, экстракты пряностей ( кориандр, чеснок, перец красный, кардамон, перец черный),  усилитель вкуса и аромата Е621, антиокислитель Е316, усилители вкуса и аромата Е627, Е 631, ароматизатор</t>
  </si>
  <si>
    <t>10.89.19.926</t>
  </si>
  <si>
    <t>пищевая добавка предназначенная для применения в пищевой промышленности при производстве мясных, рыбных, продуктов из мяса птицы с составом: соль поваренная пищевая, декстроза, усилитель вкуса и аромата Е621, ароматизатор, ароматизатор копчения, усилитель вкуса и аромата Е627, регулятор кислотности Е331iii, усилитель вкуса и аромата Е631, агент антислеживающий Е551</t>
  </si>
  <si>
    <t>10.89.19.927</t>
  </si>
  <si>
    <t>пищевая добавка предназначенная для применения в пищевой промышленности при производстве мясных, рыбных, продуктов из мяса птицы с составом: Е451iii, Е451i</t>
  </si>
  <si>
    <t>10.89.19.928</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</si>
  <si>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соль пищевая, усилитель вкуса и аромата Е 621, ароматизатор (чеснок)</t>
  </si>
  <si>
    <t>10.89.19.929</t>
  </si>
  <si>
    <t>пищевая добавка предназначенная для применения в пищевой промышленности при производстве мясных, рыбных, продуктов из мяса птицы с составом: приправы (чеснок, горчица, кориандр, майоран, чабер, перец чили, тмин, зелень петрушки, перец черный, перец зеленый, перец белый, куркума), усилитель вкуса и аромата Е 621, соль поваренная, масло рапсовое, экстракты приправ (перец черный, чеснок, перец чили), агент антислеживающий Е 551</t>
  </si>
  <si>
    <t>10.89.19.930</t>
  </si>
  <si>
    <t>пищевая добавка предназначенная для применения в пищевой промышленности при производстве мясных, рыбных, продуктов из мяса птицы с составом: декстроза, мальтодекстрин, антиокислитель Е301, усилитель вкуса и аромата Е621, натуральные эссенции пряностей (перец черный)</t>
  </si>
  <si>
    <t>10.89.19.931</t>
  </si>
  <si>
    <t>пищевая добавка предназначенная для применения в пищевой промышленности при производстве мясных, рыбных, продуктов из мяса птицы с составом: соль, усилитель вкуса Е621 , стабилизатор Е450, регулятор кислотности Е451 , регулятор кислотности Е500, паприка, декстроза, перец чили, специи, ароматизатор дым, антиокислитель Е316 , натуральный ароматизатор черный перец, ароматизатор чеснок</t>
  </si>
  <si>
    <t>10.89.19.932</t>
  </si>
  <si>
    <t>пищевая добавка предназначенная для применения в пищевой промышленности при производстве мясных, рыбных, продуктов из мяса птицы с составом: желатин пищевой, носитель глюкоза, усилитель вкуса и аромата Е621, соль, регуляторы кислотности Е262, Е330, загуститель Е422, вещества вкусоароматические натуральные</t>
  </si>
  <si>
    <t>10.89.19.933</t>
  </si>
  <si>
    <t>пищевая добавка предназначенная для применения в пищевой промышленности при производстве мясных, рыбных, продуктов из мяса птицы с составом: стабилизаторы E407, E412, E466, E450, регулятор кислотности E451 , декстроза, усилитель вкуса и аромата E621 , антиокислитель E316 , сахар, натуральный ароматизатор мацис</t>
  </si>
  <si>
    <t>Средства дезинфицирующие, бактериостатические и средства стерилизации, расфасованные в формы или упаковки для торговли розничной или представленные в виде готовых препаратов или изделий</t>
  </si>
  <si>
    <t>Дезинфицирующее средство для рук</t>
  </si>
  <si>
    <t>94 800,00</t>
  </si>
  <si>
    <t>Мыло жидкое с антибактериальным эффектом</t>
  </si>
  <si>
    <t xml:space="preserve">Дезинфицирующее средство для экстренной дезинфекции </t>
  </si>
  <si>
    <t>Моющее пенное средство для термокамер</t>
  </si>
  <si>
    <t>Моющее не пенное средство для термокамер</t>
  </si>
  <si>
    <t>68 880,00</t>
  </si>
  <si>
    <t>Моющее пенное щелочное средство для мойки технологического оборудования</t>
  </si>
  <si>
    <t>23 520,00</t>
  </si>
  <si>
    <t>Моющее пенное нейтральное средство для мойки технологического оборудования</t>
  </si>
  <si>
    <t>23 000,00</t>
  </si>
  <si>
    <t>Моющее низкопенное щелочное  средство для мойки технологического оборудования</t>
  </si>
  <si>
    <t>Низкопенное кислотное моющее средство технологического оборудования</t>
  </si>
  <si>
    <t>10 137,60</t>
  </si>
  <si>
    <t>Пенное кислотное моющее средство технологического оборудования</t>
  </si>
  <si>
    <t>Моюще-дезинфицирующее средство для мойки и дезинфекции технологического оборудования и тары</t>
  </si>
  <si>
    <t>30 000</t>
  </si>
  <si>
    <t>90 000,00</t>
  </si>
  <si>
    <t>Дезинфицирующее средство, предназначенное для дезинфекции производственных помещений, автотранспорта, технологического оборудования (на основе перекись водорода)</t>
  </si>
  <si>
    <t>87 000,00</t>
  </si>
  <si>
    <t>Дезинфицирующие средство, предназначенное для дезинфекции производственных помещений, автотранспорта, технологического оборудования (на основе перекиси водорода, надуксусной кислоты, уксусной кислоты)</t>
  </si>
  <si>
    <t>17 280,00</t>
  </si>
  <si>
    <t xml:space="preserve">Дезинфицирующее средство для заправки дезбарьера и дезковриков </t>
  </si>
  <si>
    <t>27 900,00</t>
  </si>
  <si>
    <t xml:space="preserve">Дезинфицирующее средство на основе ЧАС </t>
  </si>
  <si>
    <t>24 750,00</t>
  </si>
  <si>
    <t>Комплексная пищевая добавка Браин плюс</t>
  </si>
  <si>
    <t>РДУП "Молочный гостинец" и филиал "Юник-Агро"</t>
  </si>
  <si>
    <t>п.ед (50 000 семян в п.е.)</t>
  </si>
  <si>
    <t>1 506 700,00</t>
  </si>
  <si>
    <t>Ящик из гофрированного картона марки Т-27 «В» бурый, два слоя целлюлозы, внутренний размер 320*165*125 мм, четыре вентиляционных отверстия диаметром 20 (+/- 5) мм с двух сторон, согласно чертежа</t>
  </si>
  <si>
    <t> 2 полугодие</t>
  </si>
  <si>
    <t xml:space="preserve">Ящик из гофрированного картона марки П-32 «ВС» бурый, внутренний размер 320*185*270 мм, четыре вентиляционных отверстия диаметром 20 (+/- 5) мм с двух сторон, согласно чертежа </t>
  </si>
  <si>
    <t>Лоток из гофрированного картона марки Т-23 «В» бурый, внутренний размер 404*301*64 мм в комплекте с вкладышем с 12-ю отверстиями диаметром 82 мм, согласно чертежа</t>
  </si>
  <si>
    <t>208 320,00</t>
  </si>
  <si>
    <t>Лоток из гофрированного картона марки Т-22 «В» бурый, внутренний размер 404*301*65 мм в комплекте с вкладышем с 12-ю отверстия диаметром 84 мм, согласно чертежа</t>
  </si>
  <si>
    <t>33 060,00</t>
  </si>
  <si>
    <t>Лоток из гофрированного картона марки П-32 «ВС» бурый, внутренний размер 405*310*119 мм в комплекте с вкладышем с 12-ю отверстия диаметром 84 мм, согласно чертежа</t>
  </si>
  <si>
    <t>Ящик из гофрированного картона марки Т-27 «С» бурый, два слоя целлюлозы, внутренний размер 380*253*228 мм, согласно чертежа</t>
  </si>
  <si>
    <t>89 760,00</t>
  </si>
  <si>
    <t>Ящик из гофрированного картона марки Т-22 «В» бурый, внутренний размер 315*215*96 мм, согласно чертежа</t>
  </si>
  <si>
    <t>39 960,00</t>
  </si>
  <si>
    <t>Ящик из гофрированного картона марки П-32 «ВС» бурый, внутренний размер 400*300*150 мм, согласно чертежа</t>
  </si>
  <si>
    <t>22 500,00</t>
  </si>
  <si>
    <t>Ящик из гофрированного картона марки Т-22 «В» бурый, внутренний размер 290*250*85 мм, согласно чертежа</t>
  </si>
  <si>
    <t>5 520,00</t>
  </si>
  <si>
    <t>Ящик из гофрированного картона марки Т-22 В бурый, внутренний размер 392*192*100 мм, согласно чертежа</t>
  </si>
  <si>
    <t>12 600,00</t>
  </si>
  <si>
    <t>Ящик из гофрированного картона марки Т-26 «В» бурый, внутренний размер 285*260*130 мм, согласно чертежа</t>
  </si>
  <si>
    <t>25 200,00</t>
  </si>
  <si>
    <t xml:space="preserve">Ящик из гофрированного картона марки Т-22 «В» бурый, внутренний размер 600*300*130 мм, согласно чертежа </t>
  </si>
  <si>
    <t>10 080,00</t>
  </si>
  <si>
    <t>Ящик из гофрированного картона марки Т-24 «В» бурый, два слоя целлюлозы, внутренний размер 370*290*135 мм, согласно чертежа</t>
  </si>
  <si>
    <t>11 040,00</t>
  </si>
  <si>
    <t>Ящик из гофрированного картона марки Т-27 «С» бурый, два слоя целлюлозы, внутренний размер 298*230*221 мм,, согласно чертежа</t>
  </si>
  <si>
    <t>4 704,00</t>
  </si>
  <si>
    <t>Ящик из гофрированного картона марки Т-22 «В» бурый, внутренний размер 370*260*50 мм, согласно чертежа</t>
  </si>
  <si>
    <t>21 000,00</t>
  </si>
  <si>
    <t>Ящик из гофрированного картона марки Т-23 «В» бурый, внутренний размер 298*230*221 мм, с нанесением  флексопечати, согласно чертежа</t>
  </si>
  <si>
    <t>Ящик из гофрированного картона марки Т-23 «В» бурый, без флексопечати, внутренний размер 298*230*221 мм, согласно чертежа</t>
  </si>
  <si>
    <t>Лоток из гофрированного картона марки Т-23 «В» бурый, внутренний размер 385*197*168 мм, согласно чертежа</t>
  </si>
  <si>
    <t>183 600,00</t>
  </si>
  <si>
    <t>Треугольная вставка из микрогофрокартона марки Т-11 «Е» бурый, размер 215*437 мм, согласно чертежа</t>
  </si>
  <si>
    <t>12 480,00</t>
  </si>
  <si>
    <t>Угол из гофрированного картона марки Т-22 «В» бурый, размер 180*1000 мм</t>
  </si>
  <si>
    <t>13 440,00</t>
  </si>
  <si>
    <t>Лист из гофрированного картона марки Т-22 «В» бурый, размер 800*1200 мм</t>
  </si>
  <si>
    <t>168 720,00</t>
  </si>
  <si>
    <t xml:space="preserve">Ящик из  микрогофрокартона марки Т-24 «Е» бурый, внутренний размер 388*298*48 мм, машинная сборка,  каталожный номер по FEFCO №0446 (чертеж NOVA0008) </t>
  </si>
  <si>
    <t>Ящик из  микрогофрокартона марки Т-24 «Е» бурый, внутренний размер 388*298*48 мм, машинная сборка, каталожный номер по FEFCO №0446 (чертеж NOVA0007_А)</t>
  </si>
  <si>
    <t>59 040,00</t>
  </si>
  <si>
    <t>Ящик из  микрогофрокартона марки Т-24 «Е» бурый, внутренний размер 388*298*48 мм, машинная сборка, каталожный номер по FEFCO №0446 (чертеж NOVA0006_А)</t>
  </si>
  <si>
    <t>88 560,00</t>
  </si>
  <si>
    <t>Ящик из  микрогофрокартона марки Т-24 «Е» бурый, внутренний размер 390*298*41 мм, машинная сборка,  каталожный номер по FEFCO №0446 (чертеж NOVA0005_А)</t>
  </si>
  <si>
    <t>Ящик из гофрированного картона марки Т-22 «В» бурый, размер 285*250*60 мм, согласно чертежа</t>
  </si>
  <si>
    <t>Ящик из гофрированного картона марки Т-23 «В» бурый, размер 380*280*120 мм, согласно чертежа</t>
  </si>
  <si>
    <t>Бутыли, бутылки, флаконы и аналогичные изделия из пластмасс</t>
  </si>
  <si>
    <t>22.22.14.500</t>
  </si>
  <si>
    <t>Стаканы из материала полипропилен, полистирол с многоцверной карт.этикеткой под запайку фольгой (200 мл для десертов)</t>
  </si>
  <si>
    <t>9 000 000</t>
  </si>
  <si>
    <t> Год</t>
  </si>
  <si>
    <t>Плиты, листы, пленка, фольга и полосы из пластмасс неармированные или не комбинированные с другими материалами</t>
  </si>
  <si>
    <t>22.21.30.100</t>
  </si>
  <si>
    <t>Плиты, листы, пленка, фольга и полосы из полимеров этилена неармированные или не комбинированные с другими материалами</t>
  </si>
  <si>
    <t>Пленка полиэтиленовая наполненная трехслойная 3-5 цветов (молоко,кефир, сметана)</t>
  </si>
  <si>
    <t>Пленка полиэтиленовая наполненная трехслойная 1-2 цвета (молоко 10 литров)</t>
  </si>
  <si>
    <t>Пленка полиэтиленовая наполненная трехслойная 3-5 цветов (творог 0,4 кг)</t>
  </si>
  <si>
    <t>Пленка полиэтиленовая наполненная трехслойная 3-5 цветов (творог 3 кг)</t>
  </si>
  <si>
    <t>Комплект упаковки+алюминиевая платинка (крышка) для запайки контейнера. (125 гр)</t>
  </si>
  <si>
    <t>145 905,90</t>
  </si>
  <si>
    <t>год</t>
  </si>
  <si>
    <t>Оборудование для обработки и переработки молока</t>
  </si>
  <si>
    <t>28.93.12.000</t>
  </si>
  <si>
    <t>Пастеризационно-охладительная установка, производительностью 25 000 л/час</t>
  </si>
  <si>
    <t>Линия фасовки стерилизованной продукции в упаковку формата 0,2 л</t>
  </si>
  <si>
    <t> 1</t>
  </si>
  <si>
    <t>Станция мойки CIP</t>
  </si>
  <si>
    <t> 1 полугодие</t>
  </si>
  <si>
    <t>22.21.30</t>
  </si>
  <si>
    <t>Фольга алюминиевая ФПТЛ (печатная с одной стороны и с лаками термосвариваемыми с другой стороны) 240*0,014 мм для упаковки плавленых сыров массой 80 гр</t>
  </si>
  <si>
    <t>93 600,00</t>
  </si>
  <si>
    <t>Фольга алюминиевая ФЛПТЛ (печатная с лаком поверх печати с одной стороны и с лаками термосвариваемыми с другой стороны ) 71*0,014 мм для упаковки плавленых сыров массой 80 гр</t>
  </si>
  <si>
    <t>31 680,00</t>
  </si>
  <si>
    <t>Фольга алюминиевая ФЛПТЛ (печатная с лаком поверх печати с одной стороны и с лаками термосвариваемыми с другой стороны) 164*0,03 мм, полноцветная печать, 6 цветов для плавленых сыров в блистерах по 25 гр</t>
  </si>
  <si>
    <t>13 759,20</t>
  </si>
  <si>
    <t>Мыло и средства моющие, чистящие и полирующие</t>
  </si>
  <si>
    <t>20.41</t>
  </si>
  <si>
    <t>Щелочное низкопенное моющее средство с дезинфицирующим эффектом</t>
  </si>
  <si>
    <t>10 100,00</t>
  </si>
  <si>
    <t>Кислотное низкопенное моющее средство</t>
  </si>
  <si>
    <t>10 800,00</t>
  </si>
  <si>
    <t>Нейтральное пенообразующее моющее средство с жироудаляющим эффектом</t>
  </si>
  <si>
    <t>8 700,00</t>
  </si>
  <si>
    <t>Средство для проведения объемной дезинфекции помещений</t>
  </si>
  <si>
    <t>Дезинфицирующее средство, обладающее широким спектром антимикробного действия, для дезинфекции технологического оборудования</t>
  </si>
  <si>
    <t>Дезинфицирующее средство для обработки рук</t>
  </si>
  <si>
    <t>22 800,00</t>
  </si>
  <si>
    <t>Кислотное моющее средство с дезинфицирующим эффектом низкопенное для циркуляционной мойки форм для сыра и творога</t>
  </si>
  <si>
    <t>63 000,00</t>
  </si>
  <si>
    <t>Щелочное пенное моющее средство для пеногенераторов</t>
  </si>
  <si>
    <t>11 520,00</t>
  </si>
  <si>
    <t>Кислотное пенное моющее средство для пеногенераторов</t>
  </si>
  <si>
    <t>Каустическая сода – (гидроксид натрия жидкий) – каустическая сода жидкая</t>
  </si>
  <si>
    <t>270 000,00</t>
  </si>
  <si>
    <t>Каустическая сода – (натрия гидроксид) технический гранулированный, марка ГР</t>
  </si>
  <si>
    <t>Кислота азотная неконцентрированная</t>
  </si>
  <si>
    <t>Стретч- пленка машинная (500мм*1500м*23мкм)</t>
  </si>
  <si>
    <t>Стретч-пленка ручная (500мм*17мкм)</t>
  </si>
  <si>
    <t>Преформа бутылок из полиэтилентерефталата неокрашенная типа ППФБ 27-С Bericap 38мм</t>
  </si>
  <si>
    <t>40 000 000</t>
  </si>
  <si>
    <t>3 028 320</t>
  </si>
  <si>
    <t>Крышка из фольги алюминевой размером 95,5 мм с печатью названия продукции с одной стороны, и термолаком с другой стороны для запайки стаканов</t>
  </si>
  <si>
    <t>15 000 000</t>
  </si>
  <si>
    <t>Стакан из материала PS(PP) ,белый с многоцветной печатью под запайку фольгой, объемом 200мл(180гр).</t>
  </si>
  <si>
    <t>Стакан из материала PS(PP) ,белый с многоцветной печатью под запайку фольгой, объемом 400мл(380гр).</t>
  </si>
  <si>
    <t>1 500 000</t>
  </si>
  <si>
    <t>Стакан из материала PS(PP) ,белый с слив этикеткой под запайку фольгой, объемом 200мл(180гр).</t>
  </si>
  <si>
    <t>60 000</t>
  </si>
  <si>
    <t>Стакан из материала PS(PP) ,белый с слив этикеткой под запайку фольгой, объемом 400мл(380гр).</t>
  </si>
  <si>
    <t>Лента упаковочная с печатным текстом и рисунком из фольги алюминиевой с основой (фольга кашированная) для упаковки масложировой продукции (сливочного масла)</t>
  </si>
  <si>
    <t>трактор МТЗ 3022</t>
  </si>
  <si>
    <t>Трактор Беларус 1221</t>
  </si>
  <si>
    <t>КЗС 1218</t>
  </si>
  <si>
    <t>прицеп ПСТ- 4</t>
  </si>
  <si>
    <t>сеялка "Омега 6000 Ферти"</t>
  </si>
  <si>
    <t>плуги ППО-8-40</t>
  </si>
  <si>
    <t>28.30.34.520</t>
  </si>
  <si>
    <t>Машины для внесения твердых органических удобрений</t>
  </si>
  <si>
    <t>разбрасыватель ПСС-10</t>
  </si>
  <si>
    <t>1 квартл</t>
  </si>
  <si>
    <t>Карамбо Турбо либо аналог</t>
  </si>
  <si>
    <t>1,3 квартал</t>
  </si>
  <si>
    <t>Вакцина "Камбовак"</t>
  </si>
  <si>
    <t>Премикс Юниор для телят</t>
  </si>
  <si>
    <t>Премикс для сухостойных коров Па Лакт Эко Сухостой</t>
  </si>
  <si>
    <t>Премикс Раздой</t>
  </si>
  <si>
    <t>Премикс Транзит</t>
  </si>
  <si>
    <t>Витасил М</t>
  </si>
  <si>
    <t>Витасил Р</t>
  </si>
  <si>
    <t>Витасил С</t>
  </si>
  <si>
    <t>Технологическая автоматическая пастеризационно-охладительная установка мощностью 20 тонн молока в час с выполнением монтажных, пуско-наладочных работ, обучение обслуживающего и ремонтного персонала</t>
  </si>
  <si>
    <t>Автоматическая упаковочная линия для асептического розлива молочных продуктов в упаковку из комбинированного материала объемом 200 мл и 250 мл. с выполнением монтажных, пуско-наладочных работ, обучением обслуживающего и ремонтного персонала</t>
  </si>
  <si>
    <t>Автоматическая центролизованная трёхконтурная моечная станция с выполнением монтажных и пуско-наладочных работ, обучение обслуживающего и ремонтного персонала.</t>
  </si>
  <si>
    <t>Аппаратно-программный комплекс маркировки продукции с выполнением монтажных и пуско-наладочных работ, обучение обслуживающего персонала</t>
  </si>
  <si>
    <t>Бутыли, бутылки, флаконы и аналогичные изделия из пластмасс вместимостью не более 2 л</t>
  </si>
  <si>
    <t>Пестициды прочие и агрохимические продукты прочие, расфасованные в формы или упаковки для торговли розничной или представленные в виде готовых препаратов или изделий</t>
  </si>
  <si>
    <t>Филиал "Невель" ОАО" Пинский мяслкомбинат"</t>
  </si>
  <si>
    <t>Линтур, ВДГ</t>
  </si>
  <si>
    <t>Балерина, СЭ</t>
  </si>
  <si>
    <t>Гербитокс , ВРК</t>
  </si>
  <si>
    <t>Малибу 104, КЭ</t>
  </si>
  <si>
    <t>Майстер пауэр, МД</t>
  </si>
  <si>
    <t>Маис, СТС</t>
  </si>
  <si>
    <t>ПАВ Бит</t>
  </si>
  <si>
    <t>Люмакс, СЭ</t>
  </si>
  <si>
    <t>Галера Супер 364,.ВР</t>
  </si>
  <si>
    <t>Комаро, СЭ</t>
  </si>
  <si>
    <t>Торнадо 540,ВР</t>
  </si>
  <si>
    <t>Дианат,  ВР</t>
  </si>
  <si>
    <t>Никостар 40, КС</t>
  </si>
  <si>
    <t>Элюмис, МД</t>
  </si>
  <si>
    <t>Секатор Турбо, МД</t>
  </si>
  <si>
    <t>Гусар Турбо, МД</t>
  </si>
  <si>
    <t>Борей,СК</t>
  </si>
  <si>
    <t>Биская, МД</t>
  </si>
  <si>
    <t>Пиринекс супер, КЭ</t>
  </si>
  <si>
    <t>Фастак,КЭ</t>
  </si>
  <si>
    <t>Фалькон, КЭ.</t>
  </si>
  <si>
    <t>Кинто Плюс, КС</t>
  </si>
  <si>
    <t>Колосаль Про, КМЭ</t>
  </si>
  <si>
    <t>Прозаро, КЭ</t>
  </si>
  <si>
    <t>Амистар Голд, СК</t>
  </si>
  <si>
    <t>лит</t>
  </si>
  <si>
    <t>Иншур Перформ, КС</t>
  </si>
  <si>
    <t>Ламадор про, КС</t>
  </si>
  <si>
    <t>Скарлет, .МЭ</t>
  </si>
  <si>
    <t xml:space="preserve">Семена кукурузы </t>
  </si>
  <si>
    <t>Катардис</t>
  </si>
  <si>
    <t>Посевная единица</t>
  </si>
  <si>
    <t>Рикардинио</t>
  </si>
  <si>
    <t>СИ Феномен</t>
  </si>
  <si>
    <t>НК Гитаго</t>
  </si>
  <si>
    <t>Пивиха</t>
  </si>
  <si>
    <t>Семена кукурузы</t>
  </si>
  <si>
    <t>Краснодарский 194 МВ</t>
  </si>
  <si>
    <t>ОКЗ</t>
  </si>
  <si>
    <t>1800 (во флаконах по 33 дозы)</t>
  </si>
  <si>
    <t>ЛТФ -130</t>
  </si>
  <si>
    <t>3000 (во флаконе 40 доз)</t>
  </si>
  <si>
    <t>Комбовак Р</t>
  </si>
  <si>
    <t>3600 (во флаконе 30 доз)</t>
  </si>
  <si>
    <t xml:space="preserve">Доза </t>
  </si>
  <si>
    <t>Скоугард 4 КС или  Колибин РК НЕО</t>
  </si>
  <si>
    <t>1800 (во флаконе 10 доз)</t>
  </si>
  <si>
    <t xml:space="preserve">Тубисан </t>
  </si>
  <si>
    <t>70 (в канистре 10 л.)</t>
  </si>
  <si>
    <t>канистра</t>
  </si>
  <si>
    <t>Сульфат меди</t>
  </si>
  <si>
    <t>Средства лекарственные, содержащие алкалоиды или их производные, витамины, средства лекарственные прочие, содержащие смешанные или несмешанные продукты, но не содержащие гормоны или антибиотики</t>
  </si>
  <si>
    <t>Чеми спрэй</t>
  </si>
  <si>
    <t>240 (во флаконе 200 мл.)</t>
  </si>
  <si>
    <t>флаконов</t>
  </si>
  <si>
    <t>флакон</t>
  </si>
  <si>
    <t>Чистобел</t>
  </si>
  <si>
    <t>12  (в канистре 5 л.)</t>
  </si>
  <si>
    <t>банка</t>
  </si>
  <si>
    <t>Жидкость для копыт НТА ХООФ</t>
  </si>
  <si>
    <t>120 (в канистре по 10 л.)</t>
  </si>
  <si>
    <t>Микроцид Д</t>
  </si>
  <si>
    <t>Маносептол</t>
  </si>
  <si>
    <t>60(во флаконе 1 литр)</t>
  </si>
  <si>
    <t xml:space="preserve">флакон </t>
  </si>
  <si>
    <t>Любисан ЭКО</t>
  </si>
  <si>
    <t>300(в мешке по 10 кг)</t>
  </si>
  <si>
    <t>мешок</t>
  </si>
  <si>
    <t>Корма готовые для сельскохозяйственных животных, кроме муки и гранул</t>
  </si>
  <si>
    <t>Экорпит М</t>
  </si>
  <si>
    <t>Реплевак БЭТ</t>
  </si>
  <si>
    <t>360(в упаковке 200гр.)</t>
  </si>
  <si>
    <t>упаковка</t>
  </si>
  <si>
    <t>Гептран</t>
  </si>
  <si>
    <t>120 (в канистре по 10л.)</t>
  </si>
  <si>
    <t>Энергопит М</t>
  </si>
  <si>
    <t>Концентрат кормовой Кросстарт</t>
  </si>
  <si>
    <t>120(в ведре по 2,5 кг.)</t>
  </si>
  <si>
    <t>ведро</t>
  </si>
  <si>
    <t>Премикс Биавит-30 оптима</t>
  </si>
  <si>
    <t>288 (в упаковке по 1,0 кг.)</t>
  </si>
  <si>
    <t>Средства Инсектициды, расфасованные в формы или упаковки для торговли розничной или представленные в виде готовых препаратов или изделий</t>
  </si>
  <si>
    <t>Байофлай Пур он или Флуатрин или Антифлай</t>
  </si>
  <si>
    <t>Вермектин Зеро</t>
  </si>
  <si>
    <t>50 (расфасовано по 100 мл./ фл)</t>
  </si>
  <si>
    <t>Ампролиум 25%</t>
  </si>
  <si>
    <t>100(в упаковке по 0,5 кг.)</t>
  </si>
  <si>
    <t xml:space="preserve">21.20.11.820 </t>
  </si>
  <si>
    <t>Эриприм БТ</t>
  </si>
  <si>
    <t xml:space="preserve">240( в упаковке по 0,5 кг.) </t>
  </si>
  <si>
    <t>240(в упаковке по 0,5 кг.)</t>
  </si>
  <si>
    <t>Норфлоксацин никотинат 20%</t>
  </si>
  <si>
    <t>100(в упаковке по 0,5 кг)</t>
  </si>
  <si>
    <t>Инсектициды прочие, расфасованные в формы или упаковки для торговли розничной или представленные в виде готовых препаратов или изделий, не включенные в другие группировки</t>
  </si>
  <si>
    <t>Агита (летагита)</t>
  </si>
  <si>
    <t>54 (в банке по 400гр.)</t>
  </si>
  <si>
    <t xml:space="preserve">Флакон </t>
  </si>
  <si>
    <t>Окситоцин 10ЕД</t>
  </si>
  <si>
    <t>Сурфагон</t>
  </si>
  <si>
    <t>Боваклокс ДС</t>
  </si>
  <si>
    <t>шприц</t>
  </si>
  <si>
    <t>Амкломаст  ДС</t>
  </si>
  <si>
    <t>Цефамаст ДСили Фармацеф ДС</t>
  </si>
  <si>
    <t>Ваккамаст</t>
  </si>
  <si>
    <t>Ц-маст</t>
  </si>
  <si>
    <t>Мастилокс</t>
  </si>
  <si>
    <t xml:space="preserve">Мастинол или Мастометрин </t>
  </si>
  <si>
    <t>360 (флакон по 100 мл)</t>
  </si>
  <si>
    <t>Прималакт</t>
  </si>
  <si>
    <t xml:space="preserve">Гистеросол </t>
  </si>
  <si>
    <t>Амоксициллин 15% или Амоксивет ЛА</t>
  </si>
  <si>
    <t>Флакон 100 мл</t>
  </si>
  <si>
    <t>Гентамицин 4 %, или Гентам</t>
  </si>
  <si>
    <t>Кобакто Бел или Кобактан</t>
  </si>
  <si>
    <t>30(во флаконе по 100мл.)</t>
  </si>
  <si>
    <t>Драксин или Траксовет</t>
  </si>
  <si>
    <t>Тилфетрим</t>
  </si>
  <si>
    <t xml:space="preserve">Окситетрациклин </t>
  </si>
  <si>
    <t>Пен стреп 400 LA</t>
  </si>
  <si>
    <t xml:space="preserve">Рецефур </t>
  </si>
  <si>
    <t>Тилозин 50 или Тилофарм</t>
  </si>
  <si>
    <t xml:space="preserve">Тривитамин </t>
  </si>
  <si>
    <t>Дюфалайт или Суперамино</t>
  </si>
  <si>
    <t>360(во флаконе по 500мл.)</t>
  </si>
  <si>
    <t>Пихтоин</t>
  </si>
  <si>
    <t>40(в банке по500гр.)</t>
  </si>
  <si>
    <t>Ихтиол М</t>
  </si>
  <si>
    <t>20(в банке по 1,0 кг.)</t>
  </si>
  <si>
    <t>Мазь тетрациклиновая 1%,глазная</t>
  </si>
  <si>
    <t>10(в банке по 500гр.)</t>
  </si>
  <si>
    <t>КМП или Дифсел</t>
  </si>
  <si>
    <t xml:space="preserve">Мультивитамин </t>
  </si>
  <si>
    <t>Айнил или Лейтанил или Кетопробах или Кетопрофен</t>
  </si>
  <si>
    <t>Антитокс или Аверон</t>
  </si>
  <si>
    <t>самоходный опрыскиватель</t>
  </si>
  <si>
    <t>28.30.34.320</t>
  </si>
  <si>
    <t>Машины для внесения твердых минеральных удобрений</t>
  </si>
  <si>
    <t>машина для внесения твёрдых удобрений на шинах оболочках сверхнизкого давления</t>
  </si>
  <si>
    <t xml:space="preserve">Средства лекарственные, содержащие пенициллин или прочие антибиотики </t>
  </si>
  <si>
    <t>Инсектициды прочие, расфасованные в формы или упаковки для торговли розничной или представленные в виде готовых препаратов или изделий, не включенные  в другие группировки</t>
  </si>
  <si>
    <t>50 (канистра по 5 л)</t>
  </si>
  <si>
    <t>Сульфаприм48 БТ</t>
  </si>
  <si>
    <t>Магэстрофан или Тимэстрофан</t>
  </si>
  <si>
    <t>300 Флакон  по 10 мл</t>
  </si>
  <si>
    <t>120 (Флакон по 100 мл)</t>
  </si>
  <si>
    <t>600 (Флакон по 100 мл)</t>
  </si>
  <si>
    <t>120 (флакон по 100 мл)</t>
  </si>
  <si>
    <t xml:space="preserve">Метрикур  или метрицеф </t>
  </si>
  <si>
    <t>100 Флакон (по 100 мл)</t>
  </si>
  <si>
    <t>100 (флакон (по 100 мл)</t>
  </si>
  <si>
    <t xml:space="preserve">120 (флакон (по 100 мл) </t>
  </si>
  <si>
    <t>10 (флакон (по 100 мл)</t>
  </si>
  <si>
    <t>120 (флакон (по 100 мл)</t>
  </si>
  <si>
    <t>21.20.11.821</t>
  </si>
  <si>
    <t>50 (флакон (по 100 мл)</t>
  </si>
  <si>
    <t>Катозал или Витазол или юберин, или Фосфазол или Стимулонг</t>
  </si>
  <si>
    <t>240 (флакон (по 100 мл)</t>
  </si>
  <si>
    <t>360 (флакон (по 100 мл)</t>
  </si>
  <si>
    <t>200 (флакон (по 100 мл)</t>
  </si>
  <si>
    <t>ОАО "Тихиничи"</t>
  </si>
  <si>
    <t>60 (во флаконах по 100 мл)</t>
  </si>
  <si>
    <t>Трихофития</t>
  </si>
  <si>
    <t>25 000 (во флаконе 20 доз)</t>
  </si>
  <si>
    <t>25 000 (во флаконе 10 доз)</t>
  </si>
  <si>
    <t>Ван Шот Ультра 8</t>
  </si>
  <si>
    <t>Ротагал</t>
  </si>
  <si>
    <t>Против пастереллёза эмульгированная</t>
  </si>
  <si>
    <t>20 (во флаконе 100 мл)</t>
  </si>
  <si>
    <t xml:space="preserve">Жидкость для обработки копыт </t>
  </si>
  <si>
    <t xml:space="preserve">1-2 полугодие  </t>
  </si>
  <si>
    <t>Кислотное моющее средство на основе азотной и ортофосфорной кислот «Ksilan»</t>
  </si>
  <si>
    <t>Кислотное моющее средство на основе азотной и ортофосфорной кислот«Cidmax» (De Laval)</t>
  </si>
  <si>
    <t>Средство для обработки вымени после доения с содержанием хлоргексидина не менее 0,75%</t>
  </si>
  <si>
    <t>Средство для обработки вымени перед доением с содержанием хлоргексидина не менее 0,5%</t>
  </si>
  <si>
    <t>Йодсодержащее средство для дезинфекции сосков после доения</t>
  </si>
  <si>
    <t>Микроцид-Д</t>
  </si>
  <si>
    <t>Глютар</t>
  </si>
  <si>
    <t>Агита 10 WG</t>
  </si>
  <si>
    <t>Байофлай Пур он</t>
  </si>
  <si>
    <t>Неостомазан</t>
  </si>
  <si>
    <t>Ратокс</t>
  </si>
  <si>
    <t>Ивермектин 1 % для инъекций</t>
  </si>
  <si>
    <t>Фармацин</t>
  </si>
  <si>
    <t>Магэстрофан</t>
  </si>
  <si>
    <t>Флакон 10 мл</t>
  </si>
  <si>
    <t>Клавивет</t>
  </si>
  <si>
    <t>Цефамилк</t>
  </si>
  <si>
    <t>Уберосан</t>
  </si>
  <si>
    <t xml:space="preserve">Мастинол </t>
  </si>
  <si>
    <t>Метрикур</t>
  </si>
  <si>
    <t xml:space="preserve">Амоксициллин </t>
  </si>
  <si>
    <t xml:space="preserve">Антидиарейко </t>
  </si>
  <si>
    <t xml:space="preserve">килограмм </t>
  </si>
  <si>
    <t>Бициллин-5</t>
  </si>
  <si>
    <t xml:space="preserve">Бровасептол </t>
  </si>
  <si>
    <t>Гентамицин 4 %</t>
  </si>
  <si>
    <t xml:space="preserve">Драксин </t>
  </si>
  <si>
    <t>Пен стреп</t>
  </si>
  <si>
    <t xml:space="preserve">Стрептомицин </t>
  </si>
  <si>
    <t>Флакон</t>
  </si>
  <si>
    <t>Тилозин 50</t>
  </si>
  <si>
    <t xml:space="preserve">Триметокс </t>
  </si>
  <si>
    <t>таблетки</t>
  </si>
  <si>
    <t>Флорфеникол 30 %</t>
  </si>
  <si>
    <t>Ампролиум 30 %</t>
  </si>
  <si>
    <t>Биовит-80</t>
  </si>
  <si>
    <t>Витамин Е 25 %</t>
  </si>
  <si>
    <t>Витамин Е + селен</t>
  </si>
  <si>
    <t xml:space="preserve">Катозал </t>
  </si>
  <si>
    <t>КМП (комплексно-минеральный препарат)</t>
  </si>
  <si>
    <t xml:space="preserve">Антитокс </t>
  </si>
  <si>
    <t>Сыворотка поливалентная против колибактериоза сельскохозяйственных животных</t>
  </si>
  <si>
    <t>Сыворотка против пастереллёза крупного рогатого скота, овец, свиней</t>
  </si>
  <si>
    <t>Сыворотка антитоксическая поливалентная против сальмонеллёза телят, поросят, ягнят, овец и птиц</t>
  </si>
  <si>
    <t xml:space="preserve">1, 3, 4 квартал </t>
  </si>
  <si>
    <t>Шрот подсолнечника</t>
  </si>
  <si>
    <t>Гибрид (F1)</t>
  </si>
  <si>
    <t>Семена</t>
  </si>
  <si>
    <t>ЦеЦеЦе 750</t>
  </si>
  <si>
    <t>Фалькон, КЭ</t>
  </si>
  <si>
    <t xml:space="preserve">Алистер гранд </t>
  </si>
  <si>
    <t xml:space="preserve">Солигор </t>
  </si>
  <si>
    <t>Скайвей XPro</t>
  </si>
  <si>
    <t xml:space="preserve">Прозаро </t>
  </si>
  <si>
    <t xml:space="preserve">Борей </t>
  </si>
  <si>
    <t>Баритон Супер</t>
  </si>
  <si>
    <t>Гусар Актив Плюс</t>
  </si>
  <si>
    <t>Децис эксперт</t>
  </si>
  <si>
    <t>Комплит форте</t>
  </si>
  <si>
    <t>Моддус</t>
  </si>
  <si>
    <t>Бутизан стар</t>
  </si>
  <si>
    <t>Нурелл Д</t>
  </si>
  <si>
    <t xml:space="preserve">Биская </t>
  </si>
  <si>
    <t>Калипсо</t>
  </si>
  <si>
    <t>Карамбо Турбо</t>
  </si>
  <si>
    <t xml:space="preserve">Тилмор </t>
  </si>
  <si>
    <t xml:space="preserve">Пиктор </t>
  </si>
  <si>
    <t>Колосаль</t>
  </si>
  <si>
    <t xml:space="preserve">Пульсар </t>
  </si>
  <si>
    <t xml:space="preserve"> Хорус</t>
  </si>
  <si>
    <t>Актара</t>
  </si>
  <si>
    <t xml:space="preserve">Баста </t>
  </si>
  <si>
    <t>Атрибут</t>
  </si>
  <si>
    <t xml:space="preserve">Метеор </t>
  </si>
  <si>
    <t xml:space="preserve">Аденго </t>
  </si>
  <si>
    <t xml:space="preserve">Майстер пауэр </t>
  </si>
  <si>
    <t>Бандур форте</t>
  </si>
  <si>
    <t xml:space="preserve">Эместо Сильвер </t>
  </si>
  <si>
    <t>Зорвек Энкантия</t>
  </si>
  <si>
    <t xml:space="preserve">Инфинито </t>
  </si>
  <si>
    <t xml:space="preserve">Купроксат </t>
  </si>
  <si>
    <t xml:space="preserve">Пропульс </t>
  </si>
  <si>
    <t xml:space="preserve">Ревус топ </t>
  </si>
  <si>
    <t xml:space="preserve">Антракол </t>
  </si>
  <si>
    <t>Зато плюс</t>
  </si>
  <si>
    <t xml:space="preserve">Мерпан </t>
  </si>
  <si>
    <t xml:space="preserve">Миравис </t>
  </si>
  <si>
    <t>Цидели Топ</t>
  </si>
  <si>
    <t>Геокс</t>
  </si>
  <si>
    <t>Скор</t>
  </si>
  <si>
    <t xml:space="preserve">Делан </t>
  </si>
  <si>
    <t>Серкадис плюс</t>
  </si>
  <si>
    <t>Пирус400</t>
  </si>
  <si>
    <t>Терапевт Про</t>
  </si>
  <si>
    <t xml:space="preserve">Протеус </t>
  </si>
  <si>
    <t xml:space="preserve">Актеллик </t>
  </si>
  <si>
    <t>Пилораунд Экстра</t>
  </si>
  <si>
    <t>Бекано</t>
  </si>
  <si>
    <t>Ураган Форте</t>
  </si>
  <si>
    <t xml:space="preserve">Шторм </t>
  </si>
  <si>
    <t>Топсин-М</t>
  </si>
  <si>
    <t>Амплиго</t>
  </si>
  <si>
    <t>Атоник Плюс</t>
  </si>
  <si>
    <t>Галера Супер</t>
  </si>
  <si>
    <t>Акрис</t>
  </si>
  <si>
    <t>Алгоритм</t>
  </si>
  <si>
    <t xml:space="preserve">Сальса </t>
  </si>
  <si>
    <t xml:space="preserve">Ламодор Про </t>
  </si>
  <si>
    <t xml:space="preserve">Круйзер Рапс </t>
  </si>
  <si>
    <t xml:space="preserve">Табу Супер </t>
  </si>
  <si>
    <t>Корум</t>
  </si>
  <si>
    <t>20.20.19.300</t>
  </si>
  <si>
    <t>Реглон Форте</t>
  </si>
  <si>
    <t>Реглон Супер</t>
  </si>
  <si>
    <t>ПАВ Даш</t>
  </si>
  <si>
    <t>ПАВ Тренд</t>
  </si>
  <si>
    <t>28.30.32.100</t>
  </si>
  <si>
    <t>Рыхлители и культиваторы</t>
  </si>
  <si>
    <t>Культиватор широкозахватный предпосевной КШП-10</t>
  </si>
  <si>
    <t>единица</t>
  </si>
  <si>
    <t>28.30.32.200</t>
  </si>
  <si>
    <t>Бороны дисковые</t>
  </si>
  <si>
    <t>Борона дисковая компактная БДК-7,5</t>
  </si>
  <si>
    <t>2  квартал</t>
  </si>
  <si>
    <r>
      <t>Средства</t>
    </r>
    <r>
      <rPr>
        <sz val="10"/>
        <color rgb="FF000000"/>
        <rFont val="Times New Roman"/>
        <family val="1"/>
        <charset val="204"/>
      </rPr>
      <t xml:space="preserve"> д</t>
    </r>
    <r>
      <rPr>
        <sz val="10"/>
        <color theme="1"/>
        <rFont val="Times New Roman"/>
        <family val="1"/>
        <charset val="204"/>
      </rPr>
      <t xml:space="preserve">езинфицирующие, бактериостатические и средства стерилизации, расфасованные в формы или упаковки для торговли розничной или представленные в виде готовых препаратов или изделий </t>
    </r>
  </si>
  <si>
    <r>
      <t>Средства</t>
    </r>
    <r>
      <rPr>
        <sz val="10"/>
        <color rgb="FF000000"/>
        <rFont val="Times New Roman"/>
        <family val="1"/>
        <charset val="204"/>
      </rPr>
      <t xml:space="preserve"> д</t>
    </r>
    <r>
      <rPr>
        <sz val="10"/>
        <color theme="1"/>
        <rFont val="Times New Roman"/>
        <family val="1"/>
        <charset val="204"/>
      </rPr>
      <t>езинфицирующие, бактериостатические и средства стерилизации прочие, расфасованные в формы или упаковки для торговли розничной или представленные в виде готовых препаратов или изделий</t>
    </r>
  </si>
  <si>
    <r>
      <t>Пенное средство для очистки и дезинфекции сосков перед доением с содержанием</t>
    </r>
    <r>
      <rPr>
        <b/>
        <sz val="10"/>
        <color theme="1"/>
        <rFont val="Times New Roman"/>
        <family val="1"/>
        <charset val="204"/>
      </rPr>
      <t xml:space="preserve"> </t>
    </r>
    <r>
      <rPr>
        <sz val="10"/>
        <color theme="1"/>
        <rFont val="Times New Roman"/>
        <family val="1"/>
        <charset val="204"/>
      </rPr>
      <t xml:space="preserve">додецилбензол-сульфоновой кислоты (DDBSA) </t>
    </r>
  </si>
  <si>
    <r>
      <t>Средства лекарственные ветеринарные, содержащие прочие гормоны, но не содержащие антибиотики,</t>
    </r>
    <r>
      <rPr>
        <sz val="10"/>
        <color rgb="FF000000"/>
        <rFont val="Times New Roman"/>
        <family val="1"/>
        <charset val="204"/>
      </rPr>
      <t xml:space="preserve"> </t>
    </r>
    <r>
      <rPr>
        <sz val="10"/>
        <color theme="1"/>
        <rFont val="Times New Roman"/>
        <family val="1"/>
        <charset val="204"/>
      </rPr>
      <t>расфасованные в виде дозированных форм или упаковок для розничной продажи</t>
    </r>
  </si>
  <si>
    <r>
      <t>Средства лекарственные, содержащие пенициллин или прочие антибиотики</t>
    </r>
    <r>
      <rPr>
        <sz val="10"/>
        <color rgb="FF000000"/>
        <rFont val="Times New Roman"/>
        <family val="1"/>
        <charset val="204"/>
      </rPr>
      <t xml:space="preserve"> </t>
    </r>
  </si>
  <si>
    <r>
      <t>П</t>
    </r>
    <r>
      <rPr>
        <sz val="10"/>
        <color theme="1"/>
        <rFont val="Times New Roman"/>
        <family val="1"/>
        <charset val="204"/>
      </rPr>
      <t>естициды прочие и агрохимические продукты</t>
    </r>
    <r>
      <rPr>
        <sz val="10"/>
        <color rgb="FF000000"/>
        <rFont val="Times New Roman"/>
        <family val="1"/>
        <charset val="204"/>
      </rPr>
      <t xml:space="preserve"> </t>
    </r>
    <r>
      <rPr>
        <sz val="10"/>
        <color theme="1"/>
        <rFont val="Times New Roman"/>
        <family val="1"/>
        <charset val="204"/>
      </rPr>
      <t>прочие, не включенные в другие группировки (кроме родентицидов)</t>
    </r>
  </si>
  <si>
    <t xml:space="preserve">Щелочное беспенное дезинфицирующее моющее средство «Biotec» </t>
  </si>
  <si>
    <t xml:space="preserve">Щелочное беспенное дезинфицирующее моющее средство  «Фреш 25» </t>
  </si>
  <si>
    <t>Щелочное беспенное дезинфицирующее моющее средство «Super» (De Laval)</t>
  </si>
  <si>
    <t xml:space="preserve">Средства лекарственные, содержащие алкалоиды или их производные, итамины, средства лекарственные прочие, содержащие смешанные или несмешанные продукты, но не содержащие гормоны или антибиотики </t>
  </si>
  <si>
    <t xml:space="preserve">Средства лекарственные, содержащие алкалоиды или их производные, тамины, средства лекарственные прочие, содержащие смешанные или несмешанные продукты, но не содержащие гормоны или антибиотики </t>
  </si>
  <si>
    <t xml:space="preserve">Средства противовсходовые; регуляторы роста растений, расфасованные в формы или упаковки для торговли розничной или представленные в виде готовых препаратов или изделий  </t>
  </si>
  <si>
    <r>
      <t>П</t>
    </r>
    <r>
      <rPr>
        <sz val="10"/>
        <color theme="1"/>
        <rFont val="Times New Roman"/>
        <family val="1"/>
        <charset val="204"/>
      </rPr>
      <t>естициды прочие и агрохимические продукты</t>
    </r>
    <r>
      <rPr>
        <sz val="10"/>
        <color rgb="FF000000"/>
        <rFont val="Times New Roman"/>
        <family val="1"/>
        <charset val="204"/>
      </rPr>
      <t xml:space="preserve"> </t>
    </r>
    <r>
      <rPr>
        <sz val="10"/>
        <color theme="1"/>
        <rFont val="Times New Roman"/>
        <family val="1"/>
        <charset val="204"/>
      </rPr>
      <t>прочие, расфасованные в формы или упаковки для торговли розничной или представленные в виде готовых препаратов или изделий</t>
    </r>
  </si>
  <si>
    <t xml:space="preserve">Годовой план централизованных закупок </t>
  </si>
  <si>
    <t>Организация</t>
  </si>
  <si>
    <t>Местонахождения организации (юридический адрес): 223012, г.п.Мачулищи, ул.Солнечная, д. 6, Минский р-н, Минская обл.</t>
  </si>
  <si>
    <t>Номер контактного тел/факса: 8 (017) 215-17-87</t>
  </si>
  <si>
    <t>e-mail: machulishi.zakupki@yandex.ru</t>
  </si>
  <si>
    <t>Учетный номер плательщика: 690301888</t>
  </si>
  <si>
    <t xml:space="preserve">             Филиал "Невель"           ОАО  " Пинский мяслкомбинат"</t>
  </si>
  <si>
    <t>РУП «Управляющая компания холдинга «Агропромышленный холдинг «Управления делами Президента Республики Беларусь» на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</si>
</sst>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33"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0"/>
      <color theme="1"/>
      <name val="Times New Roman"/>
      <family val="1"/>
      <charset val="204"/>
    </font>
    <font>
      <sz val="8"/>
      <color theme="1"/>
      <name val="Times New Roman"/>
      <family val="1"/>
      <charset val="204"/>
    </font>
    <font>
      <sz val="9"/>
      <color theme="1"/>
      <name val="Times New Roman"/>
      <family val="1"/>
      <charset val="204"/>
    </font>
    <font>
      <sz val="10"/>
      <color rgb="FF000000"/>
      <name val="Times New Roman"/>
      <family val="1"/>
      <charset val="204"/>
    </font>
    <font>
      <sz val="10"/>
      <name val="Times New Roman"/>
      <family val="1"/>
      <charset val="204"/>
    </font>
    <font>
      <sz val="11"/>
      <color theme="1"/>
      <name val="Calibri"/>
      <family val="2"/>
      <charset val="204"/>
      <scheme val="minor"/>
    </font>
    <font>
      <vertAlign val="superscript"/>
      <sz val="10"/>
      <color theme="1"/>
      <name val="Times New Roman"/>
      <family val="1"/>
      <charset val="204"/>
    </font>
    <font>
      <sz val="11"/>
      <name val="Times New Roman"/>
      <family val="1"/>
      <charset val="204"/>
    </font>
    <font>
      <b/>
      <sz val="11"/>
      <color theme="1"/>
      <name val="Calibri"/>
      <family val="2"/>
      <charset val="204"/>
      <scheme val="minor"/>
    </font>
    <font>
      <b/>
      <sz val="11"/>
      <color theme="1"/>
      <name val="Times New Roman"/>
      <family val="1"/>
      <charset val="204"/>
    </font>
    <font>
      <sz val="9"/>
      <color indexed="81"/>
      <name val="Tahoma"/>
      <family val="2"/>
      <charset val="204"/>
    </font>
    <font>
      <sz val="28"/>
      <color indexed="81"/>
      <name val="Tahoma"/>
      <family val="2"/>
      <charset val="204"/>
    </font>
    <font>
      <sz val="10"/>
      <color rgb="FFFF0000"/>
      <name val="Times New Roman"/>
      <family val="1"/>
      <charset val="204"/>
    </font>
    <font>
      <u/>
      <sz val="11"/>
      <color theme="10"/>
      <name val="Calibri"/>
      <family val="2"/>
      <charset val="204"/>
      <scheme val="minor"/>
    </font>
    <font>
      <b/>
      <sz val="10"/>
      <color theme="1"/>
      <name val="Times New Roman"/>
      <family val="1"/>
      <charset val="204"/>
    </font>
    <font>
      <u/>
      <sz val="10"/>
      <color theme="10"/>
      <name val="Calibri"/>
      <family val="2"/>
      <charset val="204"/>
      <scheme val="minor"/>
    </font>
    <font>
      <sz val="10"/>
      <color theme="1"/>
      <name val="Calibri"/>
      <family val="2"/>
      <charset val="204"/>
      <scheme val="minor"/>
    </font>
    <font>
      <sz val="15"/>
      <color theme="1"/>
      <name val="Times New Roman"/>
      <family val="1"/>
      <charset val="204"/>
    </font>
    <font>
      <sz val="15"/>
      <color theme="1"/>
      <name val="Calibri"/>
      <family val="2"/>
      <charset val="204"/>
      <scheme val="minor"/>
    </font>
    <font>
      <sz val="12"/>
      <color theme="1"/>
      <name val="Calibri"/>
      <family val="2"/>
      <charset val="204"/>
      <scheme val="minor"/>
    </font>
    <font>
      <b/>
      <sz val="8"/>
      <color theme="1"/>
      <name val="Times New Roman"/>
      <family val="1"/>
      <charset val="204"/>
    </font>
    <font>
      <sz val="10"/>
      <color rgb="FF242424"/>
      <name val="Times New Roman"/>
      <family val="1"/>
      <charset val="204"/>
    </font>
    <font>
      <b/>
      <sz val="10"/>
      <name val="Times New Roman"/>
      <family val="1"/>
      <charset val="204"/>
    </font>
    <font>
      <b/>
      <sz val="16"/>
      <color theme="1"/>
      <name val="Times New Roman"/>
      <family val="1"/>
      <charset val="204"/>
    </font>
    <font>
      <sz val="16"/>
      <color theme="1"/>
      <name val="Times New Roman"/>
      <family val="1"/>
      <charset val="204"/>
    </font>
    <font>
      <b/>
      <sz val="7"/>
      <color theme="1"/>
      <name val="Times New Roman"/>
      <family val="1"/>
      <charset val="204"/>
    </font>
    <font>
      <b/>
      <sz val="8"/>
      <name val="Times New Roman"/>
      <family val="1"/>
      <charset val="204"/>
    </font>
    <font>
      <sz val="7"/>
      <color theme="1"/>
      <name val="Times New Roman"/>
      <family val="1"/>
      <charset val="204"/>
    </font>
    <font>
      <sz val="7"/>
      <color rgb="FF000000"/>
      <name val="Times New Roman"/>
      <family val="1"/>
      <charset val="204"/>
    </font>
    <font>
      <sz val="7.5"/>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164" fontId="8" fillId="0" borderId="0" applyFont="0" applyFill="0" applyBorder="0" applyAlignment="0" applyProtection="0"/>
    <xf numFmtId="0" fontId="16" fillId="0" borderId="0" applyNumberFormat="0" applyFill="0" applyBorder="0" applyAlignment="0" applyProtection="0"/>
  </cellStyleXfs>
  <cellXfs count="116">
    <xf numFmtId="0" fontId="0" fillId="0" borderId="0" xfId="0"/>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1" fillId="0" borderId="0" xfId="0" applyFont="1"/>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1" xfId="0" applyFont="1" applyBorder="1" applyAlignment="1">
      <alignment horizont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horizontal="center" vertical="center" wrapText="1"/>
    </xf>
    <xf numFmtId="0" fontId="3" fillId="3" borderId="1" xfId="0" applyFont="1" applyFill="1" applyBorder="1" applyAlignment="1">
      <alignment horizontal="center" vertical="center" wrapText="1"/>
    </xf>
    <xf numFmtId="0" fontId="18" fillId="0" borderId="1" xfId="2" applyFont="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0" xfId="0" applyFont="1" applyAlignment="1">
      <alignment horizontal="center"/>
    </xf>
    <xf numFmtId="0" fontId="3"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0" xfId="0" applyFont="1" applyAlignment="1">
      <alignment horizontal="center"/>
    </xf>
    <xf numFmtId="4" fontId="7" fillId="2" borderId="1"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4" fontId="7" fillId="0" borderId="1" xfId="0" applyNumberFormat="1" applyFont="1" applyBorder="1" applyAlignment="1">
      <alignment horizontal="center" vertical="center"/>
    </xf>
    <xf numFmtId="4"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2" borderId="1" xfId="0" applyFont="1" applyFill="1" applyBorder="1" applyAlignment="1">
      <alignment horizontal="center" vertical="center"/>
    </xf>
    <xf numFmtId="0" fontId="3"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left"/>
    </xf>
    <xf numFmtId="0" fontId="2" fillId="0" borderId="0" xfId="0" applyFont="1" applyBorder="1" applyAlignment="1">
      <alignment horizontal="center"/>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 fillId="4" borderId="6" xfId="0" applyFont="1" applyFill="1" applyBorder="1" applyAlignment="1">
      <alignment horizontal="center" vertical="center" wrapText="1"/>
    </xf>
    <xf numFmtId="16" fontId="3"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Font="1" applyFill="1" applyAlignment="1">
      <alignment horizontal="left"/>
    </xf>
    <xf numFmtId="0" fontId="21" fillId="0" borderId="0" xfId="0" applyFont="1" applyFill="1" applyAlignment="1">
      <alignment horizontal="left"/>
    </xf>
    <xf numFmtId="0" fontId="1" fillId="0" borderId="0" xfId="0" applyFont="1" applyAlignment="1">
      <alignment horizontal="left" vertical="center"/>
    </xf>
    <xf numFmtId="0" fontId="22" fillId="0" borderId="0" xfId="0" applyFont="1" applyFill="1" applyAlignment="1">
      <alignment horizontal="left"/>
    </xf>
    <xf numFmtId="0" fontId="1" fillId="0" borderId="0" xfId="0" applyFont="1" applyBorder="1" applyAlignment="1">
      <alignment horizontal="left" vertical="center"/>
    </xf>
    <xf numFmtId="3" fontId="7" fillId="0" borderId="3" xfId="0" applyNumberFormat="1" applyFont="1" applyBorder="1" applyAlignment="1">
      <alignment horizontal="center" vertical="center" wrapText="1"/>
    </xf>
    <xf numFmtId="1" fontId="7" fillId="0" borderId="0" xfId="0" applyNumberFormat="1" applyFont="1" applyFill="1" applyBorder="1" applyAlignment="1" applyProtection="1">
      <alignment horizontal="center" vertical="center" wrapText="1"/>
    </xf>
    <xf numFmtId="165" fontId="3" fillId="0" borderId="1" xfId="1" applyNumberFormat="1" applyFont="1" applyBorder="1" applyAlignment="1">
      <alignment horizontal="center" vertical="center" wrapText="1"/>
    </xf>
    <xf numFmtId="0" fontId="3" fillId="0" borderId="5" xfId="0"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5" fontId="7" fillId="0" borderId="3"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165" fontId="7" fillId="0" borderId="7"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3" fontId="7" fillId="4" borderId="1" xfId="0" applyNumberFormat="1" applyFont="1" applyFill="1" applyBorder="1" applyAlignment="1">
      <alignment horizontal="center" vertical="center" wrapText="1"/>
    </xf>
    <xf numFmtId="0" fontId="3" fillId="4" borderId="1" xfId="0" applyFont="1" applyFill="1" applyBorder="1" applyAlignment="1">
      <alignment horizontal="center"/>
    </xf>
    <xf numFmtId="0" fontId="17" fillId="4" borderId="1" xfId="0" applyFont="1" applyFill="1" applyBorder="1" applyAlignment="1">
      <alignment horizontal="center"/>
    </xf>
    <xf numFmtId="0" fontId="7" fillId="4" borderId="1" xfId="0" applyFont="1" applyFill="1" applyBorder="1" applyAlignment="1">
      <alignment horizontal="center"/>
    </xf>
    <xf numFmtId="0" fontId="3" fillId="0" borderId="1" xfId="0" applyFont="1" applyFill="1" applyBorder="1" applyAlignment="1">
      <alignment horizontal="center"/>
    </xf>
    <xf numFmtId="0" fontId="24" fillId="0" borderId="1" xfId="0" applyFont="1" applyBorder="1" applyAlignment="1">
      <alignment horizontal="center" vertical="center" wrapText="1"/>
    </xf>
    <xf numFmtId="0" fontId="3" fillId="4" borderId="6" xfId="0" applyFont="1" applyFill="1" applyBorder="1" applyAlignment="1">
      <alignment horizontal="center"/>
    </xf>
    <xf numFmtId="0" fontId="17" fillId="4" borderId="6" xfId="0" applyFont="1" applyFill="1" applyBorder="1" applyAlignment="1">
      <alignment horizontal="center"/>
    </xf>
    <xf numFmtId="0" fontId="7" fillId="4" borderId="6" xfId="0" applyFont="1" applyFill="1" applyBorder="1" applyAlignment="1">
      <alignment horizontal="center"/>
    </xf>
    <xf numFmtId="0" fontId="17" fillId="4" borderId="0" xfId="0" applyFont="1" applyFill="1" applyAlignment="1">
      <alignment horizontal="center"/>
    </xf>
    <xf numFmtId="0" fontId="25" fillId="4" borderId="1" xfId="0" applyFont="1" applyFill="1" applyBorder="1" applyAlignment="1">
      <alignment horizontal="center" vertical="center" wrapText="1"/>
    </xf>
    <xf numFmtId="0" fontId="3" fillId="0" borderId="0" xfId="0" applyFont="1" applyBorder="1" applyAlignment="1">
      <alignment horizontal="left" vertical="center" wrapText="1"/>
    </xf>
    <xf numFmtId="0" fontId="27" fillId="0" borderId="0" xfId="0" applyFont="1" applyAlignment="1">
      <alignment horizontal="center"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top" wrapText="1"/>
    </xf>
    <xf numFmtId="0" fontId="4" fillId="4" borderId="4" xfId="0" applyFont="1" applyFill="1" applyBorder="1" applyAlignment="1">
      <alignment horizontal="center" vertical="top" wrapText="1"/>
    </xf>
    <xf numFmtId="0" fontId="5" fillId="4" borderId="4" xfId="0" applyFont="1" applyFill="1" applyBorder="1" applyAlignment="1">
      <alignment horizontal="center" vertical="top" wrapText="1"/>
    </xf>
    <xf numFmtId="0" fontId="12" fillId="4" borderId="4" xfId="0" applyFont="1" applyFill="1" applyBorder="1" applyAlignment="1">
      <alignment horizontal="center" vertical="top" wrapText="1"/>
    </xf>
    <xf numFmtId="0" fontId="3" fillId="4" borderId="4" xfId="0" applyFont="1" applyFill="1" applyBorder="1" applyAlignment="1">
      <alignment horizontal="center" vertical="top" wrapText="1"/>
    </xf>
    <xf numFmtId="0" fontId="7" fillId="4" borderId="4" xfId="0" applyFont="1" applyFill="1" applyBorder="1" applyAlignment="1">
      <alignment horizontal="center" vertical="top" wrapText="1"/>
    </xf>
    <xf numFmtId="0" fontId="4" fillId="4" borderId="4"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2" fillId="2" borderId="1" xfId="0" applyFont="1" applyFill="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top" wrapText="1"/>
    </xf>
    <xf numFmtId="0" fontId="28" fillId="0" borderId="1" xfId="0" applyFont="1" applyBorder="1" applyAlignment="1">
      <alignment horizontal="center" vertical="top" wrapText="1"/>
    </xf>
    <xf numFmtId="0" fontId="29" fillId="0" borderId="1" xfId="0" applyFont="1"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gskp.by/produkcija/item/borona-diskovaya-kompaktnaya-bdk-7-5-103656"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45"/>
  <sheetViews>
    <sheetView tabSelected="1" showWhiteSpace="0" zoomScaleNormal="100" workbookViewId="0">
      <selection activeCell="N5" sqref="N5"/>
    </sheetView>
  </sheetViews>
  <sheetFormatPr defaultRowHeight="15" x14ac:dyDescent="0.25"/>
  <cols>
    <col min="1" max="1" width="6.140625" style="1" customWidth="1"/>
    <col min="2" max="2" width="48" style="33" customWidth="1"/>
    <col min="3" max="3" width="14.85546875" style="33" customWidth="1"/>
    <col min="4" max="4" width="34.28515625" style="33" customWidth="1"/>
    <col min="5" max="5" width="25" style="33" customWidth="1"/>
    <col min="6" max="6" width="12.85546875" style="33" customWidth="1"/>
    <col min="7" max="7" width="20.42578125" style="33" customWidth="1"/>
    <col min="8" max="8" width="11.42578125" style="37" customWidth="1"/>
    <col min="9" max="9" width="14.140625" style="33" customWidth="1"/>
    <col min="10" max="10" width="16.85546875" style="29" customWidth="1"/>
  </cols>
  <sheetData>
    <row r="1" spans="1:14" ht="7.5" customHeight="1" x14ac:dyDescent="0.25">
      <c r="A1" s="54"/>
      <c r="B1" s="55"/>
      <c r="C1" s="55"/>
      <c r="D1" s="55"/>
      <c r="E1" s="56"/>
      <c r="F1" s="55"/>
      <c r="G1" s="55"/>
      <c r="H1" s="55"/>
      <c r="I1" s="55"/>
    </row>
    <row r="2" spans="1:14" ht="21.75" customHeight="1" x14ac:dyDescent="0.25">
      <c r="A2" s="54"/>
      <c r="B2" s="110" t="s">
        <v>1878</v>
      </c>
      <c r="C2" s="110"/>
      <c r="D2" s="110"/>
      <c r="E2" s="110"/>
      <c r="F2" s="110"/>
      <c r="G2" s="110"/>
      <c r="H2" s="110"/>
      <c r="I2" s="110"/>
      <c r="J2" s="98"/>
    </row>
    <row r="3" spans="1:14" ht="30.75" customHeight="1" x14ac:dyDescent="0.25">
      <c r="A3" s="54"/>
      <c r="B3" s="111" t="s">
        <v>1885</v>
      </c>
      <c r="C3" s="111"/>
      <c r="D3" s="111"/>
      <c r="E3" s="111"/>
      <c r="F3" s="111"/>
      <c r="G3" s="111"/>
      <c r="H3" s="111"/>
      <c r="I3" s="111"/>
      <c r="J3" s="111"/>
    </row>
    <row r="4" spans="1:14" ht="32.25" customHeight="1" x14ac:dyDescent="0.25">
      <c r="A4" s="112" t="s">
        <v>0</v>
      </c>
      <c r="B4" s="113" t="s">
        <v>71</v>
      </c>
      <c r="C4" s="114" t="s">
        <v>72</v>
      </c>
      <c r="D4" s="113" t="s">
        <v>73</v>
      </c>
      <c r="E4" s="113" t="s">
        <v>74</v>
      </c>
      <c r="F4" s="113" t="s">
        <v>75</v>
      </c>
      <c r="G4" s="113" t="s">
        <v>76</v>
      </c>
      <c r="H4" s="115" t="s">
        <v>105</v>
      </c>
      <c r="I4" s="113" t="s">
        <v>77</v>
      </c>
      <c r="J4" s="112" t="s">
        <v>1879</v>
      </c>
    </row>
    <row r="5" spans="1:14" ht="162" customHeight="1" x14ac:dyDescent="0.25">
      <c r="A5" s="112"/>
      <c r="B5" s="113"/>
      <c r="C5" s="114"/>
      <c r="D5" s="113"/>
      <c r="E5" s="113"/>
      <c r="F5" s="113"/>
      <c r="G5" s="113"/>
      <c r="H5" s="115"/>
      <c r="I5" s="113"/>
      <c r="J5" s="112"/>
      <c r="N5" s="3"/>
    </row>
    <row r="6" spans="1:14" ht="16.5" customHeight="1" x14ac:dyDescent="0.25">
      <c r="A6" s="99"/>
      <c r="B6" s="100"/>
      <c r="C6" s="101"/>
      <c r="D6" s="102"/>
      <c r="E6" s="103" t="s">
        <v>630</v>
      </c>
      <c r="F6" s="104"/>
      <c r="G6" s="101"/>
      <c r="H6" s="105"/>
      <c r="I6" s="104"/>
      <c r="J6" s="106"/>
    </row>
    <row r="7" spans="1:14" ht="33.75" customHeight="1" x14ac:dyDescent="0.25">
      <c r="A7" s="48">
        <v>1</v>
      </c>
      <c r="B7" s="44" t="s">
        <v>107</v>
      </c>
      <c r="C7" s="48" t="s">
        <v>98</v>
      </c>
      <c r="D7" s="50" t="s">
        <v>97</v>
      </c>
      <c r="E7" s="48" t="s">
        <v>1</v>
      </c>
      <c r="F7" s="48">
        <v>5000</v>
      </c>
      <c r="G7" s="48" t="s">
        <v>2</v>
      </c>
      <c r="H7" s="49">
        <v>1650000</v>
      </c>
      <c r="I7" s="48" t="s">
        <v>103</v>
      </c>
      <c r="J7" s="48" t="s">
        <v>630</v>
      </c>
    </row>
    <row r="8" spans="1:14" ht="27" customHeight="1" x14ac:dyDescent="0.25">
      <c r="A8" s="48">
        <f t="shared" ref="A8:A72" si="0">1+A7</f>
        <v>2</v>
      </c>
      <c r="B8" s="44" t="s">
        <v>106</v>
      </c>
      <c r="C8" s="48" t="s">
        <v>82</v>
      </c>
      <c r="D8" s="50" t="s">
        <v>81</v>
      </c>
      <c r="E8" s="48" t="s">
        <v>3</v>
      </c>
      <c r="F8" s="48">
        <v>8000</v>
      </c>
      <c r="G8" s="48" t="s">
        <v>2</v>
      </c>
      <c r="H8" s="49">
        <v>2790000</v>
      </c>
      <c r="I8" s="48" t="s">
        <v>103</v>
      </c>
      <c r="J8" s="48" t="s">
        <v>630</v>
      </c>
    </row>
    <row r="9" spans="1:14" ht="28.5" customHeight="1" x14ac:dyDescent="0.25">
      <c r="A9" s="48">
        <f t="shared" si="0"/>
        <v>3</v>
      </c>
      <c r="B9" s="45" t="s">
        <v>108</v>
      </c>
      <c r="C9" s="22" t="s">
        <v>80</v>
      </c>
      <c r="D9" s="22" t="s">
        <v>79</v>
      </c>
      <c r="E9" s="22" t="s">
        <v>35</v>
      </c>
      <c r="F9" s="22">
        <v>6000</v>
      </c>
      <c r="G9" s="22" t="s">
        <v>2</v>
      </c>
      <c r="H9" s="49">
        <v>1885000</v>
      </c>
      <c r="I9" s="48" t="s">
        <v>103</v>
      </c>
      <c r="J9" s="48" t="s">
        <v>630</v>
      </c>
    </row>
    <row r="10" spans="1:14" ht="36.75" customHeight="1" x14ac:dyDescent="0.25">
      <c r="A10" s="48">
        <f t="shared" si="0"/>
        <v>4</v>
      </c>
      <c r="B10" s="44" t="s">
        <v>112</v>
      </c>
      <c r="C10" s="50" t="s">
        <v>376</v>
      </c>
      <c r="D10" s="50" t="s">
        <v>377</v>
      </c>
      <c r="E10" s="48" t="s">
        <v>378</v>
      </c>
      <c r="F10" s="50">
        <v>7000</v>
      </c>
      <c r="G10" s="50" t="s">
        <v>2</v>
      </c>
      <c r="H10" s="70">
        <v>2700000</v>
      </c>
      <c r="I10" s="48" t="s">
        <v>103</v>
      </c>
      <c r="J10" s="48" t="s">
        <v>630</v>
      </c>
    </row>
    <row r="11" spans="1:14" ht="40.5" customHeight="1" x14ac:dyDescent="0.25">
      <c r="A11" s="48">
        <f t="shared" si="0"/>
        <v>5</v>
      </c>
      <c r="B11" s="46" t="s">
        <v>120</v>
      </c>
      <c r="C11" s="23" t="s">
        <v>121</v>
      </c>
      <c r="D11" s="23" t="s">
        <v>124</v>
      </c>
      <c r="E11" s="23" t="s">
        <v>5</v>
      </c>
      <c r="F11" s="23">
        <v>5040</v>
      </c>
      <c r="G11" s="23" t="s">
        <v>2</v>
      </c>
      <c r="H11" s="49">
        <v>21000000</v>
      </c>
      <c r="I11" s="48" t="s">
        <v>103</v>
      </c>
      <c r="J11" s="48" t="s">
        <v>630</v>
      </c>
    </row>
    <row r="12" spans="1:14" ht="39.75" customHeight="1" x14ac:dyDescent="0.25">
      <c r="A12" s="48">
        <f t="shared" si="0"/>
        <v>6</v>
      </c>
      <c r="B12" s="35" t="s">
        <v>120</v>
      </c>
      <c r="C12" s="48" t="s">
        <v>122</v>
      </c>
      <c r="D12" s="48" t="s">
        <v>125</v>
      </c>
      <c r="E12" s="48" t="s">
        <v>6</v>
      </c>
      <c r="F12" s="48">
        <v>3360</v>
      </c>
      <c r="G12" s="48" t="s">
        <v>2</v>
      </c>
      <c r="H12" s="49">
        <v>2500000</v>
      </c>
      <c r="I12" s="48" t="s">
        <v>103</v>
      </c>
      <c r="J12" s="48" t="s">
        <v>630</v>
      </c>
    </row>
    <row r="13" spans="1:14" ht="43.5" customHeight="1" x14ac:dyDescent="0.25">
      <c r="A13" s="48">
        <f t="shared" si="0"/>
        <v>7</v>
      </c>
      <c r="B13" s="35" t="s">
        <v>120</v>
      </c>
      <c r="C13" s="48" t="s">
        <v>123</v>
      </c>
      <c r="D13" s="48" t="s">
        <v>126</v>
      </c>
      <c r="E13" s="48" t="s">
        <v>36</v>
      </c>
      <c r="F13" s="48">
        <f>1800+5760</f>
        <v>7560</v>
      </c>
      <c r="G13" s="48" t="s">
        <v>2</v>
      </c>
      <c r="H13" s="49">
        <v>5700000</v>
      </c>
      <c r="I13" s="48" t="s">
        <v>103</v>
      </c>
      <c r="J13" s="48" t="s">
        <v>630</v>
      </c>
    </row>
    <row r="14" spans="1:14" ht="75.75" customHeight="1" x14ac:dyDescent="0.25">
      <c r="A14" s="48">
        <f t="shared" si="0"/>
        <v>8</v>
      </c>
      <c r="B14" s="35" t="s">
        <v>385</v>
      </c>
      <c r="C14" s="35" t="s">
        <v>380</v>
      </c>
      <c r="D14" s="48" t="s">
        <v>379</v>
      </c>
      <c r="E14" s="48" t="s">
        <v>382</v>
      </c>
      <c r="F14" s="48" t="s">
        <v>381</v>
      </c>
      <c r="G14" s="48" t="s">
        <v>2</v>
      </c>
      <c r="H14" s="49">
        <v>1290000</v>
      </c>
      <c r="I14" s="48" t="s">
        <v>103</v>
      </c>
      <c r="J14" s="48" t="s">
        <v>630</v>
      </c>
    </row>
    <row r="15" spans="1:14" ht="44.25" customHeight="1" x14ac:dyDescent="0.25">
      <c r="A15" s="48">
        <f t="shared" si="0"/>
        <v>9</v>
      </c>
      <c r="B15" s="35" t="s">
        <v>386</v>
      </c>
      <c r="C15" s="48" t="s">
        <v>384</v>
      </c>
      <c r="D15" s="48" t="s">
        <v>383</v>
      </c>
      <c r="E15" s="48" t="s">
        <v>37</v>
      </c>
      <c r="F15" s="48">
        <v>80</v>
      </c>
      <c r="G15" s="48" t="s">
        <v>2</v>
      </c>
      <c r="H15" s="49">
        <v>630000</v>
      </c>
      <c r="I15" s="48" t="s">
        <v>103</v>
      </c>
      <c r="J15" s="48" t="s">
        <v>630</v>
      </c>
    </row>
    <row r="16" spans="1:14" ht="56.25" customHeight="1" x14ac:dyDescent="0.25">
      <c r="A16" s="48">
        <f t="shared" si="0"/>
        <v>10</v>
      </c>
      <c r="B16" s="43" t="s">
        <v>388</v>
      </c>
      <c r="C16" s="22" t="s">
        <v>365</v>
      </c>
      <c r="D16" s="42" t="s">
        <v>387</v>
      </c>
      <c r="E16" s="48" t="s">
        <v>7</v>
      </c>
      <c r="F16" s="48">
        <v>1200</v>
      </c>
      <c r="G16" s="48" t="s">
        <v>2</v>
      </c>
      <c r="H16" s="49">
        <v>1050000</v>
      </c>
      <c r="I16" s="48" t="s">
        <v>103</v>
      </c>
      <c r="J16" s="48" t="s">
        <v>630</v>
      </c>
    </row>
    <row r="17" spans="1:10" ht="42" customHeight="1" x14ac:dyDescent="0.25">
      <c r="A17" s="48">
        <f t="shared" si="0"/>
        <v>11</v>
      </c>
      <c r="B17" s="35" t="s">
        <v>391</v>
      </c>
      <c r="C17" s="48" t="s">
        <v>4</v>
      </c>
      <c r="D17" s="48" t="s">
        <v>83</v>
      </c>
      <c r="E17" s="48" t="s">
        <v>8</v>
      </c>
      <c r="F17" s="48">
        <v>50</v>
      </c>
      <c r="G17" s="48" t="s">
        <v>2</v>
      </c>
      <c r="H17" s="49">
        <v>400000</v>
      </c>
      <c r="I17" s="48" t="s">
        <v>110</v>
      </c>
      <c r="J17" s="48" t="s">
        <v>630</v>
      </c>
    </row>
    <row r="18" spans="1:10" ht="48.75" customHeight="1" x14ac:dyDescent="0.25">
      <c r="A18" s="48">
        <f t="shared" si="0"/>
        <v>12</v>
      </c>
      <c r="B18" s="35" t="s">
        <v>391</v>
      </c>
      <c r="C18" s="48" t="s">
        <v>4</v>
      </c>
      <c r="D18" s="48" t="s">
        <v>83</v>
      </c>
      <c r="E18" s="48" t="s">
        <v>9</v>
      </c>
      <c r="F18" s="48">
        <v>24</v>
      </c>
      <c r="G18" s="48" t="s">
        <v>2</v>
      </c>
      <c r="H18" s="49">
        <v>760000</v>
      </c>
      <c r="I18" s="48" t="s">
        <v>110</v>
      </c>
      <c r="J18" s="48" t="s">
        <v>630</v>
      </c>
    </row>
    <row r="19" spans="1:10" ht="54" customHeight="1" x14ac:dyDescent="0.25">
      <c r="A19" s="48">
        <f t="shared" si="0"/>
        <v>13</v>
      </c>
      <c r="B19" s="35" t="s">
        <v>109</v>
      </c>
      <c r="C19" s="48" t="s">
        <v>4</v>
      </c>
      <c r="D19" s="48" t="s">
        <v>83</v>
      </c>
      <c r="E19" s="48" t="s">
        <v>10</v>
      </c>
      <c r="F19" s="48">
        <v>64</v>
      </c>
      <c r="G19" s="48" t="s">
        <v>2</v>
      </c>
      <c r="H19" s="49">
        <v>540000</v>
      </c>
      <c r="I19" s="48" t="s">
        <v>110</v>
      </c>
      <c r="J19" s="48" t="s">
        <v>630</v>
      </c>
    </row>
    <row r="20" spans="1:10" ht="52.5" customHeight="1" x14ac:dyDescent="0.25">
      <c r="A20" s="48">
        <f t="shared" si="0"/>
        <v>14</v>
      </c>
      <c r="B20" s="35" t="s">
        <v>111</v>
      </c>
      <c r="C20" s="35" t="s">
        <v>86</v>
      </c>
      <c r="D20" s="48" t="s">
        <v>622</v>
      </c>
      <c r="E20" s="48" t="s">
        <v>11</v>
      </c>
      <c r="F20" s="48">
        <v>66</v>
      </c>
      <c r="G20" s="48" t="s">
        <v>2</v>
      </c>
      <c r="H20" s="49">
        <v>440000</v>
      </c>
      <c r="I20" s="48" t="s">
        <v>110</v>
      </c>
      <c r="J20" s="48" t="s">
        <v>630</v>
      </c>
    </row>
    <row r="21" spans="1:10" ht="54.75" customHeight="1" x14ac:dyDescent="0.25">
      <c r="A21" s="48">
        <f t="shared" si="0"/>
        <v>15</v>
      </c>
      <c r="B21" s="35" t="s">
        <v>111</v>
      </c>
      <c r="C21" s="35" t="s">
        <v>86</v>
      </c>
      <c r="D21" s="48" t="s">
        <v>622</v>
      </c>
      <c r="E21" s="48" t="s">
        <v>12</v>
      </c>
      <c r="F21" s="48">
        <v>8</v>
      </c>
      <c r="G21" s="48" t="s">
        <v>2</v>
      </c>
      <c r="H21" s="49">
        <v>50000</v>
      </c>
      <c r="I21" s="48" t="s">
        <v>110</v>
      </c>
      <c r="J21" s="48" t="s">
        <v>630</v>
      </c>
    </row>
    <row r="22" spans="1:10" ht="36" customHeight="1" x14ac:dyDescent="0.25">
      <c r="A22" s="48">
        <f t="shared" si="0"/>
        <v>16</v>
      </c>
      <c r="B22" s="35" t="s">
        <v>391</v>
      </c>
      <c r="C22" s="48" t="s">
        <v>13</v>
      </c>
      <c r="D22" s="48" t="s">
        <v>84</v>
      </c>
      <c r="E22" s="48" t="s">
        <v>14</v>
      </c>
      <c r="F22" s="48">
        <v>18</v>
      </c>
      <c r="G22" s="48" t="s">
        <v>2</v>
      </c>
      <c r="H22" s="49">
        <v>610000</v>
      </c>
      <c r="I22" s="48" t="s">
        <v>110</v>
      </c>
      <c r="J22" s="48" t="s">
        <v>630</v>
      </c>
    </row>
    <row r="23" spans="1:10" ht="49.5" customHeight="1" x14ac:dyDescent="0.25">
      <c r="A23" s="48">
        <f t="shared" si="0"/>
        <v>17</v>
      </c>
      <c r="B23" s="36" t="s">
        <v>391</v>
      </c>
      <c r="C23" s="2" t="s">
        <v>13</v>
      </c>
      <c r="D23" s="2" t="s">
        <v>84</v>
      </c>
      <c r="E23" s="2" t="s">
        <v>364</v>
      </c>
      <c r="F23" s="2">
        <v>2</v>
      </c>
      <c r="G23" s="2" t="s">
        <v>2</v>
      </c>
      <c r="H23" s="49">
        <v>105000</v>
      </c>
      <c r="I23" s="2" t="s">
        <v>110</v>
      </c>
      <c r="J23" s="48" t="s">
        <v>630</v>
      </c>
    </row>
    <row r="24" spans="1:10" ht="52.5" customHeight="1" x14ac:dyDescent="0.25">
      <c r="A24" s="48">
        <f t="shared" si="0"/>
        <v>18</v>
      </c>
      <c r="B24" s="35" t="s">
        <v>391</v>
      </c>
      <c r="C24" s="48" t="s">
        <v>4</v>
      </c>
      <c r="D24" s="48" t="s">
        <v>83</v>
      </c>
      <c r="E24" s="48" t="s">
        <v>40</v>
      </c>
      <c r="F24" s="48">
        <v>10</v>
      </c>
      <c r="G24" s="48" t="s">
        <v>2</v>
      </c>
      <c r="H24" s="49">
        <v>475500</v>
      </c>
      <c r="I24" s="48" t="s">
        <v>110</v>
      </c>
      <c r="J24" s="48" t="s">
        <v>630</v>
      </c>
    </row>
    <row r="25" spans="1:10" ht="55.5" customHeight="1" x14ac:dyDescent="0.25">
      <c r="A25" s="48">
        <f t="shared" si="0"/>
        <v>19</v>
      </c>
      <c r="B25" s="35" t="s">
        <v>385</v>
      </c>
      <c r="C25" s="48" t="s">
        <v>390</v>
      </c>
      <c r="D25" s="48" t="s">
        <v>389</v>
      </c>
      <c r="E25" s="48" t="s">
        <v>41</v>
      </c>
      <c r="F25" s="48">
        <f>7.2+12</f>
        <v>19.2</v>
      </c>
      <c r="G25" s="48" t="s">
        <v>2</v>
      </c>
      <c r="H25" s="49">
        <v>185000</v>
      </c>
      <c r="I25" s="48" t="s">
        <v>110</v>
      </c>
      <c r="J25" s="48" t="s">
        <v>630</v>
      </c>
    </row>
    <row r="26" spans="1:10" ht="33" customHeight="1" x14ac:dyDescent="0.25">
      <c r="A26" s="48">
        <f t="shared" si="0"/>
        <v>20</v>
      </c>
      <c r="B26" s="35" t="s">
        <v>391</v>
      </c>
      <c r="C26" s="48" t="s">
        <v>13</v>
      </c>
      <c r="D26" s="48" t="s">
        <v>84</v>
      </c>
      <c r="E26" s="48" t="s">
        <v>42</v>
      </c>
      <c r="F26" s="48">
        <v>5400</v>
      </c>
      <c r="G26" s="48" t="s">
        <v>78</v>
      </c>
      <c r="H26" s="49">
        <v>85000</v>
      </c>
      <c r="I26" s="48" t="s">
        <v>110</v>
      </c>
      <c r="J26" s="48" t="s">
        <v>630</v>
      </c>
    </row>
    <row r="27" spans="1:10" ht="39.75" customHeight="1" x14ac:dyDescent="0.25">
      <c r="A27" s="48">
        <f t="shared" si="0"/>
        <v>21</v>
      </c>
      <c r="B27" s="35" t="s">
        <v>391</v>
      </c>
      <c r="C27" s="48" t="s">
        <v>13</v>
      </c>
      <c r="D27" s="48" t="s">
        <v>84</v>
      </c>
      <c r="E27" s="48" t="s">
        <v>43</v>
      </c>
      <c r="F27" s="48">
        <v>6</v>
      </c>
      <c r="G27" s="48" t="s">
        <v>2</v>
      </c>
      <c r="H27" s="49">
        <v>50000</v>
      </c>
      <c r="I27" s="48" t="s">
        <v>110</v>
      </c>
      <c r="J27" s="48" t="s">
        <v>630</v>
      </c>
    </row>
    <row r="28" spans="1:10" ht="64.5" customHeight="1" x14ac:dyDescent="0.25">
      <c r="A28" s="48">
        <f t="shared" si="0"/>
        <v>22</v>
      </c>
      <c r="B28" s="44" t="s">
        <v>391</v>
      </c>
      <c r="C28" s="50" t="s">
        <v>13</v>
      </c>
      <c r="D28" s="50" t="s">
        <v>392</v>
      </c>
      <c r="E28" s="50" t="s">
        <v>606</v>
      </c>
      <c r="F28" s="50">
        <v>1620</v>
      </c>
      <c r="G28" s="50" t="s">
        <v>70</v>
      </c>
      <c r="H28" s="70">
        <v>53000</v>
      </c>
      <c r="I28" s="48" t="s">
        <v>110</v>
      </c>
      <c r="J28" s="48" t="s">
        <v>630</v>
      </c>
    </row>
    <row r="29" spans="1:10" ht="42" customHeight="1" x14ac:dyDescent="0.25">
      <c r="A29" s="48">
        <f t="shared" si="0"/>
        <v>23</v>
      </c>
      <c r="B29" s="44" t="s">
        <v>391</v>
      </c>
      <c r="C29" s="50" t="s">
        <v>13</v>
      </c>
      <c r="D29" s="50" t="s">
        <v>392</v>
      </c>
      <c r="E29" s="50" t="s">
        <v>607</v>
      </c>
      <c r="F29" s="50">
        <v>600</v>
      </c>
      <c r="G29" s="50" t="s">
        <v>428</v>
      </c>
      <c r="H29" s="70">
        <v>40000</v>
      </c>
      <c r="I29" s="48" t="s">
        <v>110</v>
      </c>
      <c r="J29" s="48" t="s">
        <v>630</v>
      </c>
    </row>
    <row r="30" spans="1:10" ht="55.5" customHeight="1" x14ac:dyDescent="0.25">
      <c r="A30" s="48">
        <f t="shared" si="0"/>
        <v>24</v>
      </c>
      <c r="B30" s="44" t="s">
        <v>391</v>
      </c>
      <c r="C30" s="50" t="s">
        <v>13</v>
      </c>
      <c r="D30" s="50" t="s">
        <v>392</v>
      </c>
      <c r="E30" s="50" t="s">
        <v>608</v>
      </c>
      <c r="F30" s="50">
        <v>620</v>
      </c>
      <c r="G30" s="50" t="s">
        <v>78</v>
      </c>
      <c r="H30" s="70">
        <v>24000</v>
      </c>
      <c r="I30" s="48" t="s">
        <v>110</v>
      </c>
      <c r="J30" s="48" t="s">
        <v>630</v>
      </c>
    </row>
    <row r="31" spans="1:10" ht="42.75" customHeight="1" x14ac:dyDescent="0.25">
      <c r="A31" s="48">
        <f t="shared" si="0"/>
        <v>25</v>
      </c>
      <c r="B31" s="44" t="s">
        <v>391</v>
      </c>
      <c r="C31" s="50" t="s">
        <v>13</v>
      </c>
      <c r="D31" s="50" t="s">
        <v>392</v>
      </c>
      <c r="E31" s="50" t="s">
        <v>393</v>
      </c>
      <c r="F31" s="50">
        <v>9</v>
      </c>
      <c r="G31" s="50" t="s">
        <v>2</v>
      </c>
      <c r="H31" s="70">
        <v>300000</v>
      </c>
      <c r="I31" s="48" t="s">
        <v>110</v>
      </c>
      <c r="J31" s="48" t="s">
        <v>630</v>
      </c>
    </row>
    <row r="32" spans="1:10" ht="41.25" customHeight="1" x14ac:dyDescent="0.25">
      <c r="A32" s="48">
        <f t="shared" si="0"/>
        <v>26</v>
      </c>
      <c r="B32" s="35" t="s">
        <v>109</v>
      </c>
      <c r="C32" s="48" t="s">
        <v>15</v>
      </c>
      <c r="D32" s="48" t="s">
        <v>85</v>
      </c>
      <c r="E32" s="48" t="s">
        <v>609</v>
      </c>
      <c r="F32" s="48">
        <v>72</v>
      </c>
      <c r="G32" s="48" t="s">
        <v>2</v>
      </c>
      <c r="H32" s="49">
        <v>225000</v>
      </c>
      <c r="I32" s="48" t="s">
        <v>103</v>
      </c>
      <c r="J32" s="48" t="s">
        <v>630</v>
      </c>
    </row>
    <row r="33" spans="1:10" ht="45" customHeight="1" x14ac:dyDescent="0.25">
      <c r="A33" s="48">
        <f t="shared" si="0"/>
        <v>27</v>
      </c>
      <c r="B33" s="46" t="s">
        <v>391</v>
      </c>
      <c r="C33" s="23" t="s">
        <v>15</v>
      </c>
      <c r="D33" s="23" t="s">
        <v>85</v>
      </c>
      <c r="E33" s="23" t="s">
        <v>610</v>
      </c>
      <c r="F33" s="23">
        <v>48</v>
      </c>
      <c r="G33" s="23" t="s">
        <v>2</v>
      </c>
      <c r="H33" s="49">
        <v>172000</v>
      </c>
      <c r="I33" s="48" t="s">
        <v>103</v>
      </c>
      <c r="J33" s="48" t="s">
        <v>630</v>
      </c>
    </row>
    <row r="34" spans="1:10" ht="39.950000000000003" customHeight="1" x14ac:dyDescent="0.25">
      <c r="A34" s="48">
        <f t="shared" si="0"/>
        <v>28</v>
      </c>
      <c r="B34" s="35" t="s">
        <v>391</v>
      </c>
      <c r="C34" s="48" t="s">
        <v>15</v>
      </c>
      <c r="D34" s="48" t="s">
        <v>85</v>
      </c>
      <c r="E34" s="48" t="s">
        <v>611</v>
      </c>
      <c r="F34" s="48">
        <v>48</v>
      </c>
      <c r="G34" s="48" t="s">
        <v>2</v>
      </c>
      <c r="H34" s="49">
        <v>120000</v>
      </c>
      <c r="I34" s="48" t="s">
        <v>103</v>
      </c>
      <c r="J34" s="48" t="s">
        <v>630</v>
      </c>
    </row>
    <row r="35" spans="1:10" ht="39.950000000000003" customHeight="1" x14ac:dyDescent="0.25">
      <c r="A35" s="48">
        <f t="shared" si="0"/>
        <v>29</v>
      </c>
      <c r="B35" s="35" t="s">
        <v>391</v>
      </c>
      <c r="C35" s="48" t="s">
        <v>15</v>
      </c>
      <c r="D35" s="48" t="s">
        <v>85</v>
      </c>
      <c r="E35" s="48" t="s">
        <v>612</v>
      </c>
      <c r="F35" s="48">
        <v>28</v>
      </c>
      <c r="G35" s="48" t="s">
        <v>2</v>
      </c>
      <c r="H35" s="49">
        <v>120000</v>
      </c>
      <c r="I35" s="48" t="s">
        <v>103</v>
      </c>
      <c r="J35" s="48" t="s">
        <v>630</v>
      </c>
    </row>
    <row r="36" spans="1:10" ht="39.950000000000003" customHeight="1" x14ac:dyDescent="0.25">
      <c r="A36" s="48">
        <f t="shared" si="0"/>
        <v>30</v>
      </c>
      <c r="B36" s="35" t="s">
        <v>391</v>
      </c>
      <c r="C36" s="48" t="s">
        <v>15</v>
      </c>
      <c r="D36" s="48" t="s">
        <v>85</v>
      </c>
      <c r="E36" s="48" t="s">
        <v>613</v>
      </c>
      <c r="F36" s="48">
        <v>40</v>
      </c>
      <c r="G36" s="48" t="s">
        <v>2</v>
      </c>
      <c r="H36" s="49">
        <v>170000</v>
      </c>
      <c r="I36" s="48" t="s">
        <v>103</v>
      </c>
      <c r="J36" s="48" t="s">
        <v>630</v>
      </c>
    </row>
    <row r="37" spans="1:10" ht="39.950000000000003" customHeight="1" x14ac:dyDescent="0.25">
      <c r="A37" s="48">
        <f t="shared" si="0"/>
        <v>31</v>
      </c>
      <c r="B37" s="35" t="s">
        <v>391</v>
      </c>
      <c r="C37" s="48" t="s">
        <v>15</v>
      </c>
      <c r="D37" s="48" t="s">
        <v>85</v>
      </c>
      <c r="E37" s="48" t="s">
        <v>614</v>
      </c>
      <c r="F37" s="48">
        <v>108</v>
      </c>
      <c r="G37" s="48" t="s">
        <v>2</v>
      </c>
      <c r="H37" s="49">
        <v>476000</v>
      </c>
      <c r="I37" s="48" t="s">
        <v>103</v>
      </c>
      <c r="J37" s="48" t="s">
        <v>630</v>
      </c>
    </row>
    <row r="38" spans="1:10" ht="39.950000000000003" customHeight="1" x14ac:dyDescent="0.25">
      <c r="A38" s="48">
        <f t="shared" si="0"/>
        <v>32</v>
      </c>
      <c r="B38" s="35" t="s">
        <v>391</v>
      </c>
      <c r="C38" s="48" t="s">
        <v>15</v>
      </c>
      <c r="D38" s="48" t="s">
        <v>85</v>
      </c>
      <c r="E38" s="48" t="s">
        <v>615</v>
      </c>
      <c r="F38" s="48">
        <v>168</v>
      </c>
      <c r="G38" s="48" t="s">
        <v>2</v>
      </c>
      <c r="H38" s="49">
        <v>515000</v>
      </c>
      <c r="I38" s="48" t="s">
        <v>103</v>
      </c>
      <c r="J38" s="48" t="s">
        <v>630</v>
      </c>
    </row>
    <row r="39" spans="1:10" ht="39.950000000000003" customHeight="1" x14ac:dyDescent="0.25">
      <c r="A39" s="48">
        <f t="shared" si="0"/>
        <v>33</v>
      </c>
      <c r="B39" s="35" t="s">
        <v>391</v>
      </c>
      <c r="C39" s="48" t="s">
        <v>15</v>
      </c>
      <c r="D39" s="48" t="s">
        <v>85</v>
      </c>
      <c r="E39" s="48" t="s">
        <v>616</v>
      </c>
      <c r="F39" s="48">
        <v>100</v>
      </c>
      <c r="G39" s="48" t="s">
        <v>2</v>
      </c>
      <c r="H39" s="49">
        <v>240000</v>
      </c>
      <c r="I39" s="48" t="s">
        <v>103</v>
      </c>
      <c r="J39" s="48" t="s">
        <v>630</v>
      </c>
    </row>
    <row r="40" spans="1:10" ht="39.950000000000003" customHeight="1" x14ac:dyDescent="0.25">
      <c r="A40" s="48">
        <f t="shared" si="0"/>
        <v>34</v>
      </c>
      <c r="B40" s="35" t="s">
        <v>391</v>
      </c>
      <c r="C40" s="48" t="s">
        <v>15</v>
      </c>
      <c r="D40" s="48" t="s">
        <v>85</v>
      </c>
      <c r="E40" s="48" t="s">
        <v>617</v>
      </c>
      <c r="F40" s="48">
        <v>84</v>
      </c>
      <c r="G40" s="48" t="s">
        <v>2</v>
      </c>
      <c r="H40" s="49">
        <v>107000</v>
      </c>
      <c r="I40" s="48" t="s">
        <v>103</v>
      </c>
      <c r="J40" s="48" t="s">
        <v>630</v>
      </c>
    </row>
    <row r="41" spans="1:10" ht="39.950000000000003" customHeight="1" x14ac:dyDescent="0.25">
      <c r="A41" s="48">
        <f t="shared" si="0"/>
        <v>35</v>
      </c>
      <c r="B41" s="35" t="s">
        <v>391</v>
      </c>
      <c r="C41" s="48" t="s">
        <v>15</v>
      </c>
      <c r="D41" s="48" t="s">
        <v>85</v>
      </c>
      <c r="E41" s="48" t="s">
        <v>618</v>
      </c>
      <c r="F41" s="48">
        <v>240</v>
      </c>
      <c r="G41" s="48" t="s">
        <v>2</v>
      </c>
      <c r="H41" s="49">
        <v>430000</v>
      </c>
      <c r="I41" s="48" t="s">
        <v>103</v>
      </c>
      <c r="J41" s="48" t="s">
        <v>630</v>
      </c>
    </row>
    <row r="42" spans="1:10" ht="39.950000000000003" customHeight="1" x14ac:dyDescent="0.25">
      <c r="A42" s="48">
        <f t="shared" si="0"/>
        <v>36</v>
      </c>
      <c r="B42" s="35" t="s">
        <v>391</v>
      </c>
      <c r="C42" s="48" t="s">
        <v>15</v>
      </c>
      <c r="D42" s="48" t="s">
        <v>85</v>
      </c>
      <c r="E42" s="48" t="s">
        <v>16</v>
      </c>
      <c r="F42" s="48">
        <v>60</v>
      </c>
      <c r="G42" s="48" t="s">
        <v>2</v>
      </c>
      <c r="H42" s="49">
        <v>146000</v>
      </c>
      <c r="I42" s="48" t="s">
        <v>103</v>
      </c>
      <c r="J42" s="48" t="s">
        <v>630</v>
      </c>
    </row>
    <row r="43" spans="1:10" ht="39.950000000000003" customHeight="1" x14ac:dyDescent="0.25">
      <c r="A43" s="48">
        <f t="shared" si="0"/>
        <v>37</v>
      </c>
      <c r="B43" s="44" t="s">
        <v>391</v>
      </c>
      <c r="C43" s="50" t="s">
        <v>13</v>
      </c>
      <c r="D43" s="50" t="s">
        <v>392</v>
      </c>
      <c r="E43" s="48" t="s">
        <v>434</v>
      </c>
      <c r="F43" s="48">
        <v>1000</v>
      </c>
      <c r="G43" s="48" t="s">
        <v>78</v>
      </c>
      <c r="H43" s="5">
        <v>15000</v>
      </c>
      <c r="I43" s="48" t="s">
        <v>110</v>
      </c>
      <c r="J43" s="48" t="s">
        <v>630</v>
      </c>
    </row>
    <row r="44" spans="1:10" ht="39.950000000000003" customHeight="1" x14ac:dyDescent="0.25">
      <c r="A44" s="48">
        <f t="shared" si="0"/>
        <v>38</v>
      </c>
      <c r="B44" s="44" t="s">
        <v>391</v>
      </c>
      <c r="C44" s="50" t="s">
        <v>13</v>
      </c>
      <c r="D44" s="50" t="s">
        <v>392</v>
      </c>
      <c r="E44" s="48" t="s">
        <v>314</v>
      </c>
      <c r="F44" s="51">
        <v>23750</v>
      </c>
      <c r="G44" s="48" t="s">
        <v>78</v>
      </c>
      <c r="H44" s="49">
        <v>780000</v>
      </c>
      <c r="I44" s="48" t="s">
        <v>110</v>
      </c>
      <c r="J44" s="48" t="s">
        <v>630</v>
      </c>
    </row>
    <row r="45" spans="1:10" ht="39.950000000000003" customHeight="1" x14ac:dyDescent="0.25">
      <c r="A45" s="48">
        <f t="shared" si="0"/>
        <v>39</v>
      </c>
      <c r="B45" s="44" t="s">
        <v>391</v>
      </c>
      <c r="C45" s="50" t="s">
        <v>13</v>
      </c>
      <c r="D45" s="50" t="s">
        <v>392</v>
      </c>
      <c r="E45" s="48" t="s">
        <v>429</v>
      </c>
      <c r="F45" s="48">
        <v>400</v>
      </c>
      <c r="G45" s="48" t="s">
        <v>78</v>
      </c>
      <c r="H45" s="5">
        <v>4000</v>
      </c>
      <c r="I45" s="48" t="s">
        <v>110</v>
      </c>
      <c r="J45" s="48" t="s">
        <v>630</v>
      </c>
    </row>
    <row r="46" spans="1:10" ht="39.950000000000003" customHeight="1" x14ac:dyDescent="0.25">
      <c r="A46" s="48">
        <f t="shared" si="0"/>
        <v>40</v>
      </c>
      <c r="B46" s="44" t="s">
        <v>391</v>
      </c>
      <c r="C46" s="50" t="s">
        <v>13</v>
      </c>
      <c r="D46" s="50" t="s">
        <v>392</v>
      </c>
      <c r="E46" s="48" t="s">
        <v>430</v>
      </c>
      <c r="F46" s="48">
        <v>800</v>
      </c>
      <c r="G46" s="48" t="s">
        <v>601</v>
      </c>
      <c r="H46" s="5">
        <v>82000</v>
      </c>
      <c r="I46" s="48" t="s">
        <v>110</v>
      </c>
      <c r="J46" s="48" t="s">
        <v>630</v>
      </c>
    </row>
    <row r="47" spans="1:10" ht="39.950000000000003" customHeight="1" x14ac:dyDescent="0.25">
      <c r="A47" s="48">
        <f t="shared" si="0"/>
        <v>41</v>
      </c>
      <c r="B47" s="44" t="s">
        <v>391</v>
      </c>
      <c r="C47" s="50" t="s">
        <v>13</v>
      </c>
      <c r="D47" s="50" t="s">
        <v>392</v>
      </c>
      <c r="E47" s="48" t="s">
        <v>431</v>
      </c>
      <c r="F47" s="48">
        <v>525</v>
      </c>
      <c r="G47" s="48" t="s">
        <v>601</v>
      </c>
      <c r="H47" s="5">
        <v>16000</v>
      </c>
      <c r="I47" s="48" t="s">
        <v>110</v>
      </c>
      <c r="J47" s="48" t="s">
        <v>630</v>
      </c>
    </row>
    <row r="48" spans="1:10" ht="39.950000000000003" customHeight="1" x14ac:dyDescent="0.25">
      <c r="A48" s="48">
        <f t="shared" si="0"/>
        <v>42</v>
      </c>
      <c r="B48" s="44" t="s">
        <v>391</v>
      </c>
      <c r="C48" s="50" t="s">
        <v>13</v>
      </c>
      <c r="D48" s="50" t="s">
        <v>392</v>
      </c>
      <c r="E48" s="48" t="s">
        <v>432</v>
      </c>
      <c r="F48" s="48">
        <v>220</v>
      </c>
      <c r="G48" s="48" t="s">
        <v>601</v>
      </c>
      <c r="H48" s="5">
        <v>7000</v>
      </c>
      <c r="I48" s="48" t="s">
        <v>110</v>
      </c>
      <c r="J48" s="48" t="s">
        <v>630</v>
      </c>
    </row>
    <row r="49" spans="1:10" ht="48" customHeight="1" x14ac:dyDescent="0.25">
      <c r="A49" s="48">
        <f t="shared" si="0"/>
        <v>43</v>
      </c>
      <c r="B49" s="44" t="s">
        <v>391</v>
      </c>
      <c r="C49" s="50" t="s">
        <v>13</v>
      </c>
      <c r="D49" s="50" t="s">
        <v>392</v>
      </c>
      <c r="E49" s="48" t="s">
        <v>553</v>
      </c>
      <c r="F49" s="48">
        <v>2000</v>
      </c>
      <c r="G49" s="48" t="s">
        <v>78</v>
      </c>
      <c r="H49" s="5">
        <v>180000</v>
      </c>
      <c r="I49" s="48" t="s">
        <v>110</v>
      </c>
      <c r="J49" s="48" t="s">
        <v>630</v>
      </c>
    </row>
    <row r="50" spans="1:10" ht="55.5" customHeight="1" x14ac:dyDescent="0.25">
      <c r="A50" s="48">
        <f t="shared" si="0"/>
        <v>44</v>
      </c>
      <c r="B50" s="44" t="s">
        <v>391</v>
      </c>
      <c r="C50" s="50" t="s">
        <v>13</v>
      </c>
      <c r="D50" s="50" t="s">
        <v>392</v>
      </c>
      <c r="E50" s="48" t="s">
        <v>602</v>
      </c>
      <c r="F50" s="48">
        <v>12</v>
      </c>
      <c r="G50" s="48" t="s">
        <v>2</v>
      </c>
      <c r="H50" s="5">
        <v>390000</v>
      </c>
      <c r="I50" s="48" t="s">
        <v>110</v>
      </c>
      <c r="J50" s="48" t="s">
        <v>630</v>
      </c>
    </row>
    <row r="51" spans="1:10" ht="72.75" customHeight="1" x14ac:dyDescent="0.25">
      <c r="A51" s="48">
        <f t="shared" si="0"/>
        <v>45</v>
      </c>
      <c r="B51" s="44" t="s">
        <v>391</v>
      </c>
      <c r="C51" s="50" t="s">
        <v>13</v>
      </c>
      <c r="D51" s="50" t="s">
        <v>392</v>
      </c>
      <c r="E51" s="48" t="s">
        <v>605</v>
      </c>
      <c r="F51" s="48">
        <v>6</v>
      </c>
      <c r="G51" s="48" t="s">
        <v>2</v>
      </c>
      <c r="H51" s="5">
        <v>170000</v>
      </c>
      <c r="I51" s="48" t="s">
        <v>110</v>
      </c>
      <c r="J51" s="48" t="s">
        <v>630</v>
      </c>
    </row>
    <row r="52" spans="1:10" ht="39.950000000000003" customHeight="1" x14ac:dyDescent="0.25">
      <c r="A52" s="48">
        <f t="shared" si="0"/>
        <v>46</v>
      </c>
      <c r="B52" s="44" t="s">
        <v>112</v>
      </c>
      <c r="C52" s="48" t="s">
        <v>92</v>
      </c>
      <c r="D52" s="42" t="s">
        <v>87</v>
      </c>
      <c r="E52" s="48" t="s">
        <v>17</v>
      </c>
      <c r="F52" s="71">
        <v>2920</v>
      </c>
      <c r="G52" s="48" t="s">
        <v>18</v>
      </c>
      <c r="H52" s="49">
        <v>645000</v>
      </c>
      <c r="I52" s="48" t="s">
        <v>604</v>
      </c>
      <c r="J52" s="48" t="s">
        <v>630</v>
      </c>
    </row>
    <row r="53" spans="1:10" ht="39.950000000000003" customHeight="1" x14ac:dyDescent="0.25">
      <c r="A53" s="48">
        <f t="shared" si="0"/>
        <v>47</v>
      </c>
      <c r="B53" s="44" t="s">
        <v>112</v>
      </c>
      <c r="C53" s="48" t="s">
        <v>90</v>
      </c>
      <c r="D53" s="50" t="s">
        <v>88</v>
      </c>
      <c r="E53" s="48" t="s">
        <v>17</v>
      </c>
      <c r="F53" s="48">
        <v>2720</v>
      </c>
      <c r="G53" s="48" t="s">
        <v>18</v>
      </c>
      <c r="H53" s="49">
        <v>600000</v>
      </c>
      <c r="I53" s="48" t="s">
        <v>604</v>
      </c>
      <c r="J53" s="48" t="s">
        <v>630</v>
      </c>
    </row>
    <row r="54" spans="1:10" ht="39.950000000000003" customHeight="1" x14ac:dyDescent="0.25">
      <c r="A54" s="48">
        <f t="shared" si="0"/>
        <v>48</v>
      </c>
      <c r="B54" s="44" t="s">
        <v>112</v>
      </c>
      <c r="C54" s="48" t="s">
        <v>91</v>
      </c>
      <c r="D54" s="50" t="s">
        <v>89</v>
      </c>
      <c r="E54" s="48" t="s">
        <v>17</v>
      </c>
      <c r="F54" s="48">
        <v>2370</v>
      </c>
      <c r="G54" s="48" t="s">
        <v>18</v>
      </c>
      <c r="H54" s="49">
        <v>520000</v>
      </c>
      <c r="I54" s="48" t="s">
        <v>604</v>
      </c>
      <c r="J54" s="48" t="s">
        <v>630</v>
      </c>
    </row>
    <row r="55" spans="1:10" ht="39.950000000000003" customHeight="1" x14ac:dyDescent="0.25">
      <c r="A55" s="48">
        <f t="shared" si="0"/>
        <v>49</v>
      </c>
      <c r="B55" s="44" t="s">
        <v>113</v>
      </c>
      <c r="C55" s="48" t="s">
        <v>19</v>
      </c>
      <c r="D55" s="50" t="s">
        <v>94</v>
      </c>
      <c r="E55" s="48" t="s">
        <v>20</v>
      </c>
      <c r="F55" s="48">
        <v>680</v>
      </c>
      <c r="G55" s="48" t="s">
        <v>18</v>
      </c>
      <c r="H55" s="49">
        <v>210000</v>
      </c>
      <c r="I55" s="48" t="s">
        <v>604</v>
      </c>
      <c r="J55" s="48" t="s">
        <v>630</v>
      </c>
    </row>
    <row r="56" spans="1:10" ht="39.950000000000003" customHeight="1" x14ac:dyDescent="0.25">
      <c r="A56" s="48">
        <f t="shared" si="0"/>
        <v>50</v>
      </c>
      <c r="B56" s="44" t="s">
        <v>114</v>
      </c>
      <c r="C56" s="48" t="s">
        <v>101</v>
      </c>
      <c r="D56" s="42" t="s">
        <v>21</v>
      </c>
      <c r="E56" s="48" t="s">
        <v>21</v>
      </c>
      <c r="F56" s="48">
        <v>8</v>
      </c>
      <c r="G56" s="48" t="s">
        <v>2</v>
      </c>
      <c r="H56" s="49">
        <v>97000</v>
      </c>
      <c r="I56" s="48" t="s">
        <v>603</v>
      </c>
      <c r="J56" s="48" t="s">
        <v>630</v>
      </c>
    </row>
    <row r="57" spans="1:10" x14ac:dyDescent="0.25">
      <c r="A57" s="48">
        <f t="shared" si="0"/>
        <v>51</v>
      </c>
      <c r="B57" s="44" t="s">
        <v>115</v>
      </c>
      <c r="C57" s="48" t="s">
        <v>22</v>
      </c>
      <c r="D57" s="50" t="s">
        <v>93</v>
      </c>
      <c r="E57" s="48" t="s">
        <v>23</v>
      </c>
      <c r="F57" s="48">
        <v>15</v>
      </c>
      <c r="G57" s="48" t="s">
        <v>24</v>
      </c>
      <c r="H57" s="49">
        <v>40000</v>
      </c>
      <c r="I57" s="48" t="s">
        <v>603</v>
      </c>
      <c r="J57" s="48" t="s">
        <v>630</v>
      </c>
    </row>
    <row r="58" spans="1:10" ht="38.25" customHeight="1" x14ac:dyDescent="0.25">
      <c r="A58" s="48">
        <f t="shared" si="0"/>
        <v>52</v>
      </c>
      <c r="B58" s="44" t="s">
        <v>115</v>
      </c>
      <c r="C58" s="48" t="s">
        <v>22</v>
      </c>
      <c r="D58" s="50" t="s">
        <v>93</v>
      </c>
      <c r="E58" s="48" t="s">
        <v>25</v>
      </c>
      <c r="F58" s="48">
        <v>7.5</v>
      </c>
      <c r="G58" s="48" t="s">
        <v>24</v>
      </c>
      <c r="H58" s="49">
        <v>22000</v>
      </c>
      <c r="I58" s="48" t="s">
        <v>603</v>
      </c>
      <c r="J58" s="48" t="s">
        <v>630</v>
      </c>
    </row>
    <row r="59" spans="1:10" ht="29.25" customHeight="1" x14ac:dyDescent="0.25">
      <c r="A59" s="48">
        <f t="shared" si="0"/>
        <v>53</v>
      </c>
      <c r="B59" s="44" t="s">
        <v>115</v>
      </c>
      <c r="C59" s="48" t="s">
        <v>22</v>
      </c>
      <c r="D59" s="50" t="s">
        <v>93</v>
      </c>
      <c r="E59" s="48" t="s">
        <v>26</v>
      </c>
      <c r="F59" s="48">
        <v>800</v>
      </c>
      <c r="G59" s="48" t="s">
        <v>433</v>
      </c>
      <c r="H59" s="49">
        <v>27000</v>
      </c>
      <c r="I59" s="48" t="s">
        <v>603</v>
      </c>
      <c r="J59" s="48" t="s">
        <v>630</v>
      </c>
    </row>
    <row r="60" spans="1:10" ht="75" customHeight="1" x14ac:dyDescent="0.25">
      <c r="A60" s="48">
        <f t="shared" si="0"/>
        <v>54</v>
      </c>
      <c r="B60" s="35" t="s">
        <v>189</v>
      </c>
      <c r="C60" s="48" t="s">
        <v>46</v>
      </c>
      <c r="D60" s="48" t="s">
        <v>623</v>
      </c>
      <c r="E60" s="48" t="s">
        <v>127</v>
      </c>
      <c r="F60" s="48">
        <v>120</v>
      </c>
      <c r="G60" s="48" t="s">
        <v>78</v>
      </c>
      <c r="H60" s="49">
        <v>8000</v>
      </c>
      <c r="I60" s="48" t="s">
        <v>604</v>
      </c>
      <c r="J60" s="48" t="s">
        <v>630</v>
      </c>
    </row>
    <row r="61" spans="1:10" ht="75" customHeight="1" x14ac:dyDescent="0.25">
      <c r="A61" s="48">
        <f t="shared" si="0"/>
        <v>55</v>
      </c>
      <c r="B61" s="35" t="s">
        <v>189</v>
      </c>
      <c r="C61" s="48" t="s">
        <v>46</v>
      </c>
      <c r="D61" s="48" t="s">
        <v>623</v>
      </c>
      <c r="E61" s="48" t="s">
        <v>128</v>
      </c>
      <c r="F61" s="48">
        <v>50</v>
      </c>
      <c r="G61" s="48" t="s">
        <v>70</v>
      </c>
      <c r="H61" s="49">
        <v>12000</v>
      </c>
      <c r="I61" s="48" t="s">
        <v>604</v>
      </c>
      <c r="J61" s="48" t="s">
        <v>630</v>
      </c>
    </row>
    <row r="62" spans="1:10" ht="75" customHeight="1" x14ac:dyDescent="0.25">
      <c r="A62" s="48">
        <f t="shared" si="0"/>
        <v>56</v>
      </c>
      <c r="B62" s="35" t="s">
        <v>189</v>
      </c>
      <c r="C62" s="48" t="s">
        <v>46</v>
      </c>
      <c r="D62" s="48" t="s">
        <v>623</v>
      </c>
      <c r="E62" s="48" t="s">
        <v>129</v>
      </c>
      <c r="F62" s="48">
        <v>120</v>
      </c>
      <c r="G62" s="48" t="s">
        <v>78</v>
      </c>
      <c r="H62" s="49">
        <v>30000</v>
      </c>
      <c r="I62" s="48" t="s">
        <v>604</v>
      </c>
      <c r="J62" s="48" t="s">
        <v>630</v>
      </c>
    </row>
    <row r="63" spans="1:10" ht="75" customHeight="1" x14ac:dyDescent="0.25">
      <c r="A63" s="48">
        <f t="shared" si="0"/>
        <v>57</v>
      </c>
      <c r="B63" s="35" t="s">
        <v>189</v>
      </c>
      <c r="C63" s="48" t="s">
        <v>46</v>
      </c>
      <c r="D63" s="48" t="s">
        <v>623</v>
      </c>
      <c r="E63" s="48" t="s">
        <v>130</v>
      </c>
      <c r="F63" s="48">
        <v>35</v>
      </c>
      <c r="G63" s="48" t="s">
        <v>70</v>
      </c>
      <c r="H63" s="49">
        <v>7500</v>
      </c>
      <c r="I63" s="48" t="s">
        <v>604</v>
      </c>
      <c r="J63" s="48" t="s">
        <v>630</v>
      </c>
    </row>
    <row r="64" spans="1:10" ht="75" customHeight="1" x14ac:dyDescent="0.25">
      <c r="A64" s="48">
        <f t="shared" si="0"/>
        <v>58</v>
      </c>
      <c r="B64" s="35" t="s">
        <v>189</v>
      </c>
      <c r="C64" s="48" t="s">
        <v>46</v>
      </c>
      <c r="D64" s="48" t="s">
        <v>623</v>
      </c>
      <c r="E64" s="48" t="s">
        <v>131</v>
      </c>
      <c r="F64" s="48">
        <v>80</v>
      </c>
      <c r="G64" s="48" t="s">
        <v>78</v>
      </c>
      <c r="H64" s="49">
        <v>29000</v>
      </c>
      <c r="I64" s="48" t="s">
        <v>604</v>
      </c>
      <c r="J64" s="48" t="s">
        <v>630</v>
      </c>
    </row>
    <row r="65" spans="1:10" ht="75" customHeight="1" x14ac:dyDescent="0.25">
      <c r="A65" s="48">
        <f t="shared" si="0"/>
        <v>59</v>
      </c>
      <c r="B65" s="35" t="s">
        <v>189</v>
      </c>
      <c r="C65" s="48" t="s">
        <v>46</v>
      </c>
      <c r="D65" s="48" t="s">
        <v>623</v>
      </c>
      <c r="E65" s="48" t="s">
        <v>132</v>
      </c>
      <c r="F65" s="48">
        <v>30</v>
      </c>
      <c r="G65" s="48" t="s">
        <v>78</v>
      </c>
      <c r="H65" s="49">
        <v>6000</v>
      </c>
      <c r="I65" s="48" t="s">
        <v>604</v>
      </c>
      <c r="J65" s="48" t="s">
        <v>630</v>
      </c>
    </row>
    <row r="66" spans="1:10" ht="75" customHeight="1" x14ac:dyDescent="0.25">
      <c r="A66" s="48">
        <f t="shared" si="0"/>
        <v>60</v>
      </c>
      <c r="B66" s="35" t="s">
        <v>189</v>
      </c>
      <c r="C66" s="48" t="s">
        <v>46</v>
      </c>
      <c r="D66" s="48" t="s">
        <v>623</v>
      </c>
      <c r="E66" s="48" t="s">
        <v>133</v>
      </c>
      <c r="F66" s="48">
        <v>10</v>
      </c>
      <c r="G66" s="48" t="s">
        <v>70</v>
      </c>
      <c r="H66" s="49">
        <v>3000</v>
      </c>
      <c r="I66" s="48" t="s">
        <v>604</v>
      </c>
      <c r="J66" s="48" t="s">
        <v>630</v>
      </c>
    </row>
    <row r="67" spans="1:10" ht="75" customHeight="1" x14ac:dyDescent="0.25">
      <c r="A67" s="48">
        <f t="shared" si="0"/>
        <v>61</v>
      </c>
      <c r="B67" s="35" t="s">
        <v>189</v>
      </c>
      <c r="C67" s="48" t="s">
        <v>46</v>
      </c>
      <c r="D67" s="48" t="s">
        <v>623</v>
      </c>
      <c r="E67" s="48" t="s">
        <v>435</v>
      </c>
      <c r="F67" s="48">
        <v>25</v>
      </c>
      <c r="G67" s="48" t="s">
        <v>78</v>
      </c>
      <c r="H67" s="49">
        <v>10000</v>
      </c>
      <c r="I67" s="48" t="s">
        <v>604</v>
      </c>
      <c r="J67" s="48" t="s">
        <v>630</v>
      </c>
    </row>
    <row r="68" spans="1:10" ht="75" customHeight="1" x14ac:dyDescent="0.25">
      <c r="A68" s="48">
        <f t="shared" si="0"/>
        <v>62</v>
      </c>
      <c r="B68" s="35" t="s">
        <v>189</v>
      </c>
      <c r="C68" s="48" t="s">
        <v>46</v>
      </c>
      <c r="D68" s="48" t="s">
        <v>623</v>
      </c>
      <c r="E68" s="48" t="s">
        <v>134</v>
      </c>
      <c r="F68" s="48">
        <v>350</v>
      </c>
      <c r="G68" s="48" t="s">
        <v>78</v>
      </c>
      <c r="H68" s="49">
        <v>7000</v>
      </c>
      <c r="I68" s="48" t="s">
        <v>604</v>
      </c>
      <c r="J68" s="48" t="s">
        <v>630</v>
      </c>
    </row>
    <row r="69" spans="1:10" ht="75" customHeight="1" x14ac:dyDescent="0.25">
      <c r="A69" s="48">
        <f t="shared" si="0"/>
        <v>63</v>
      </c>
      <c r="B69" s="35" t="s">
        <v>189</v>
      </c>
      <c r="C69" s="48" t="s">
        <v>46</v>
      </c>
      <c r="D69" s="48" t="s">
        <v>623</v>
      </c>
      <c r="E69" s="48" t="s">
        <v>135</v>
      </c>
      <c r="F69" s="48">
        <v>900</v>
      </c>
      <c r="G69" s="48" t="s">
        <v>78</v>
      </c>
      <c r="H69" s="49">
        <v>93000</v>
      </c>
      <c r="I69" s="48" t="s">
        <v>604</v>
      </c>
      <c r="J69" s="48" t="s">
        <v>630</v>
      </c>
    </row>
    <row r="70" spans="1:10" ht="75" customHeight="1" x14ac:dyDescent="0.25">
      <c r="A70" s="48">
        <f t="shared" si="0"/>
        <v>64</v>
      </c>
      <c r="B70" s="35" t="s">
        <v>189</v>
      </c>
      <c r="C70" s="48" t="s">
        <v>46</v>
      </c>
      <c r="D70" s="48" t="s">
        <v>623</v>
      </c>
      <c r="E70" s="48" t="s">
        <v>136</v>
      </c>
      <c r="F70" s="48">
        <v>400</v>
      </c>
      <c r="G70" s="48" t="s">
        <v>78</v>
      </c>
      <c r="H70" s="49">
        <v>44000</v>
      </c>
      <c r="I70" s="48" t="s">
        <v>604</v>
      </c>
      <c r="J70" s="48" t="s">
        <v>630</v>
      </c>
    </row>
    <row r="71" spans="1:10" ht="75" customHeight="1" x14ac:dyDescent="0.25">
      <c r="A71" s="48">
        <f t="shared" si="0"/>
        <v>65</v>
      </c>
      <c r="B71" s="35" t="s">
        <v>189</v>
      </c>
      <c r="C71" s="48" t="s">
        <v>46</v>
      </c>
      <c r="D71" s="48" t="s">
        <v>623</v>
      </c>
      <c r="E71" s="48" t="s">
        <v>137</v>
      </c>
      <c r="F71" s="48">
        <v>1200</v>
      </c>
      <c r="G71" s="48" t="s">
        <v>78</v>
      </c>
      <c r="H71" s="49">
        <v>108000</v>
      </c>
      <c r="I71" s="48" t="s">
        <v>604</v>
      </c>
      <c r="J71" s="48" t="s">
        <v>630</v>
      </c>
    </row>
    <row r="72" spans="1:10" ht="75" customHeight="1" x14ac:dyDescent="0.25">
      <c r="A72" s="48">
        <f t="shared" si="0"/>
        <v>66</v>
      </c>
      <c r="B72" s="35" t="s">
        <v>189</v>
      </c>
      <c r="C72" s="48" t="s">
        <v>46</v>
      </c>
      <c r="D72" s="48" t="s">
        <v>623</v>
      </c>
      <c r="E72" s="48" t="s">
        <v>138</v>
      </c>
      <c r="F72" s="48">
        <v>200</v>
      </c>
      <c r="G72" s="48" t="s">
        <v>78</v>
      </c>
      <c r="H72" s="49">
        <v>19500</v>
      </c>
      <c r="I72" s="48" t="s">
        <v>604</v>
      </c>
      <c r="J72" s="48" t="s">
        <v>630</v>
      </c>
    </row>
    <row r="73" spans="1:10" ht="75" customHeight="1" x14ac:dyDescent="0.25">
      <c r="A73" s="48">
        <f t="shared" ref="A73:A138" si="1">1+A72</f>
        <v>67</v>
      </c>
      <c r="B73" s="35" t="s">
        <v>189</v>
      </c>
      <c r="C73" s="48" t="s">
        <v>46</v>
      </c>
      <c r="D73" s="48" t="s">
        <v>623</v>
      </c>
      <c r="E73" s="48" t="s">
        <v>139</v>
      </c>
      <c r="F73" s="48">
        <v>54</v>
      </c>
      <c r="G73" s="48" t="s">
        <v>70</v>
      </c>
      <c r="H73" s="49">
        <v>2500</v>
      </c>
      <c r="I73" s="48" t="s">
        <v>604</v>
      </c>
      <c r="J73" s="48" t="s">
        <v>630</v>
      </c>
    </row>
    <row r="74" spans="1:10" ht="75" customHeight="1" x14ac:dyDescent="0.25">
      <c r="A74" s="48">
        <f t="shared" si="1"/>
        <v>68</v>
      </c>
      <c r="B74" s="35" t="s">
        <v>190</v>
      </c>
      <c r="C74" s="48" t="s">
        <v>44</v>
      </c>
      <c r="D74" s="48" t="s">
        <v>191</v>
      </c>
      <c r="E74" s="48" t="s">
        <v>140</v>
      </c>
      <c r="F74" s="48">
        <v>200</v>
      </c>
      <c r="G74" s="48" t="s">
        <v>78</v>
      </c>
      <c r="H74" s="49">
        <v>8000</v>
      </c>
      <c r="I74" s="48" t="s">
        <v>604</v>
      </c>
      <c r="J74" s="48" t="s">
        <v>630</v>
      </c>
    </row>
    <row r="75" spans="1:10" ht="75" customHeight="1" x14ac:dyDescent="0.25">
      <c r="A75" s="48">
        <f t="shared" si="1"/>
        <v>69</v>
      </c>
      <c r="B75" s="35" t="s">
        <v>190</v>
      </c>
      <c r="C75" s="48" t="s">
        <v>44</v>
      </c>
      <c r="D75" s="48" t="s">
        <v>191</v>
      </c>
      <c r="E75" s="48" t="s">
        <v>141</v>
      </c>
      <c r="F75" s="48">
        <v>1320</v>
      </c>
      <c r="G75" s="48" t="s">
        <v>78</v>
      </c>
      <c r="H75" s="49">
        <v>5000</v>
      </c>
      <c r="I75" s="48" t="s">
        <v>604</v>
      </c>
      <c r="J75" s="48" t="s">
        <v>630</v>
      </c>
    </row>
    <row r="76" spans="1:10" ht="75" customHeight="1" x14ac:dyDescent="0.25">
      <c r="A76" s="48">
        <f t="shared" si="1"/>
        <v>70</v>
      </c>
      <c r="B76" s="35" t="s">
        <v>190</v>
      </c>
      <c r="C76" s="48" t="s">
        <v>44</v>
      </c>
      <c r="D76" s="48" t="s">
        <v>191</v>
      </c>
      <c r="E76" s="48" t="s">
        <v>142</v>
      </c>
      <c r="F76" s="48">
        <v>600</v>
      </c>
      <c r="G76" s="48" t="s">
        <v>70</v>
      </c>
      <c r="H76" s="49">
        <v>30000</v>
      </c>
      <c r="I76" s="48" t="s">
        <v>604</v>
      </c>
      <c r="J76" s="48" t="s">
        <v>630</v>
      </c>
    </row>
    <row r="77" spans="1:10" ht="75" customHeight="1" x14ac:dyDescent="0.25">
      <c r="A77" s="48">
        <f t="shared" si="1"/>
        <v>71</v>
      </c>
      <c r="B77" s="35" t="s">
        <v>190</v>
      </c>
      <c r="C77" s="48" t="s">
        <v>44</v>
      </c>
      <c r="D77" s="48" t="s">
        <v>191</v>
      </c>
      <c r="E77" s="48" t="s">
        <v>143</v>
      </c>
      <c r="F77" s="48">
        <v>500</v>
      </c>
      <c r="G77" s="48" t="s">
        <v>70</v>
      </c>
      <c r="H77" s="49">
        <v>70000</v>
      </c>
      <c r="I77" s="48" t="s">
        <v>604</v>
      </c>
      <c r="J77" s="48" t="s">
        <v>630</v>
      </c>
    </row>
    <row r="78" spans="1:10" ht="75" customHeight="1" x14ac:dyDescent="0.25">
      <c r="A78" s="48">
        <f t="shared" si="1"/>
        <v>72</v>
      </c>
      <c r="B78" s="35" t="s">
        <v>190</v>
      </c>
      <c r="C78" s="48" t="s">
        <v>44</v>
      </c>
      <c r="D78" s="48" t="s">
        <v>191</v>
      </c>
      <c r="E78" s="48" t="s">
        <v>144</v>
      </c>
      <c r="F78" s="48">
        <v>270</v>
      </c>
      <c r="G78" s="48" t="s">
        <v>78</v>
      </c>
      <c r="H78" s="49">
        <v>13000</v>
      </c>
      <c r="I78" s="48" t="s">
        <v>604</v>
      </c>
      <c r="J78" s="48" t="s">
        <v>630</v>
      </c>
    </row>
    <row r="79" spans="1:10" ht="75" customHeight="1" x14ac:dyDescent="0.25">
      <c r="A79" s="48">
        <f t="shared" si="1"/>
        <v>73</v>
      </c>
      <c r="B79" s="35" t="s">
        <v>190</v>
      </c>
      <c r="C79" s="48" t="s">
        <v>44</v>
      </c>
      <c r="D79" s="48" t="s">
        <v>191</v>
      </c>
      <c r="E79" s="48" t="s">
        <v>145</v>
      </c>
      <c r="F79" s="48">
        <v>50</v>
      </c>
      <c r="G79" s="48" t="s">
        <v>70</v>
      </c>
      <c r="H79" s="49">
        <v>13000</v>
      </c>
      <c r="I79" s="48" t="s">
        <v>604</v>
      </c>
      <c r="J79" s="48" t="s">
        <v>630</v>
      </c>
    </row>
    <row r="80" spans="1:10" ht="75" customHeight="1" x14ac:dyDescent="0.25">
      <c r="A80" s="48">
        <f t="shared" si="1"/>
        <v>74</v>
      </c>
      <c r="B80" s="35" t="s">
        <v>190</v>
      </c>
      <c r="C80" s="48" t="s">
        <v>44</v>
      </c>
      <c r="D80" s="48" t="s">
        <v>191</v>
      </c>
      <c r="E80" s="48" t="s">
        <v>401</v>
      </c>
      <c r="F80" s="48">
        <v>70</v>
      </c>
      <c r="G80" s="48" t="s">
        <v>78</v>
      </c>
      <c r="H80" s="5">
        <v>42000</v>
      </c>
      <c r="I80" s="48" t="s">
        <v>604</v>
      </c>
      <c r="J80" s="48" t="s">
        <v>630</v>
      </c>
    </row>
    <row r="81" spans="1:10" ht="75" customHeight="1" x14ac:dyDescent="0.25">
      <c r="A81" s="48">
        <f t="shared" si="1"/>
        <v>75</v>
      </c>
      <c r="B81" s="35" t="s">
        <v>190</v>
      </c>
      <c r="C81" s="48" t="s">
        <v>44</v>
      </c>
      <c r="D81" s="48" t="s">
        <v>191</v>
      </c>
      <c r="E81" s="48" t="s">
        <v>402</v>
      </c>
      <c r="F81" s="48">
        <v>150</v>
      </c>
      <c r="G81" s="48" t="s">
        <v>78</v>
      </c>
      <c r="H81" s="5">
        <v>30000</v>
      </c>
      <c r="I81" s="48" t="s">
        <v>604</v>
      </c>
      <c r="J81" s="48" t="s">
        <v>630</v>
      </c>
    </row>
    <row r="82" spans="1:10" ht="75" customHeight="1" x14ac:dyDescent="0.25">
      <c r="A82" s="48">
        <f t="shared" si="1"/>
        <v>76</v>
      </c>
      <c r="B82" s="35" t="s">
        <v>190</v>
      </c>
      <c r="C82" s="48" t="s">
        <v>44</v>
      </c>
      <c r="D82" s="48" t="s">
        <v>191</v>
      </c>
      <c r="E82" s="48" t="s">
        <v>146</v>
      </c>
      <c r="F82" s="48">
        <v>80</v>
      </c>
      <c r="G82" s="48" t="s">
        <v>78</v>
      </c>
      <c r="H82" s="49">
        <v>15000</v>
      </c>
      <c r="I82" s="48" t="s">
        <v>604</v>
      </c>
      <c r="J82" s="48" t="s">
        <v>630</v>
      </c>
    </row>
    <row r="83" spans="1:10" ht="75" customHeight="1" x14ac:dyDescent="0.25">
      <c r="A83" s="48">
        <f t="shared" si="1"/>
        <v>77</v>
      </c>
      <c r="B83" s="35" t="s">
        <v>190</v>
      </c>
      <c r="C83" s="48" t="s">
        <v>44</v>
      </c>
      <c r="D83" s="48" t="s">
        <v>191</v>
      </c>
      <c r="E83" s="48" t="s">
        <v>403</v>
      </c>
      <c r="F83" s="48">
        <v>50</v>
      </c>
      <c r="G83" s="48" t="s">
        <v>70</v>
      </c>
      <c r="H83" s="49">
        <v>21000</v>
      </c>
      <c r="I83" s="48" t="s">
        <v>604</v>
      </c>
      <c r="J83" s="48" t="s">
        <v>630</v>
      </c>
    </row>
    <row r="84" spans="1:10" ht="75" customHeight="1" x14ac:dyDescent="0.25">
      <c r="A84" s="48">
        <f t="shared" si="1"/>
        <v>78</v>
      </c>
      <c r="B84" s="35" t="s">
        <v>190</v>
      </c>
      <c r="C84" s="48" t="s">
        <v>44</v>
      </c>
      <c r="D84" s="48" t="s">
        <v>191</v>
      </c>
      <c r="E84" s="48" t="s">
        <v>147</v>
      </c>
      <c r="F84" s="48">
        <v>50</v>
      </c>
      <c r="G84" s="48" t="s">
        <v>70</v>
      </c>
      <c r="H84" s="49">
        <v>13000</v>
      </c>
      <c r="I84" s="48" t="s">
        <v>604</v>
      </c>
      <c r="J84" s="48" t="s">
        <v>630</v>
      </c>
    </row>
    <row r="85" spans="1:10" ht="75" customHeight="1" x14ac:dyDescent="0.25">
      <c r="A85" s="48">
        <f t="shared" si="1"/>
        <v>79</v>
      </c>
      <c r="B85" s="35" t="s">
        <v>190</v>
      </c>
      <c r="C85" s="48" t="s">
        <v>44</v>
      </c>
      <c r="D85" s="48" t="s">
        <v>191</v>
      </c>
      <c r="E85" s="48" t="s">
        <v>148</v>
      </c>
      <c r="F85" s="48">
        <v>250</v>
      </c>
      <c r="G85" s="48" t="s">
        <v>70</v>
      </c>
      <c r="H85" s="49">
        <v>18000</v>
      </c>
      <c r="I85" s="48" t="s">
        <v>604</v>
      </c>
      <c r="J85" s="48" t="s">
        <v>630</v>
      </c>
    </row>
    <row r="86" spans="1:10" ht="75" customHeight="1" x14ac:dyDescent="0.25">
      <c r="A86" s="48">
        <f t="shared" si="1"/>
        <v>80</v>
      </c>
      <c r="B86" s="35" t="s">
        <v>190</v>
      </c>
      <c r="C86" s="48" t="s">
        <v>44</v>
      </c>
      <c r="D86" s="48" t="s">
        <v>191</v>
      </c>
      <c r="E86" s="48" t="s">
        <v>149</v>
      </c>
      <c r="F86" s="48">
        <v>500</v>
      </c>
      <c r="G86" s="48" t="s">
        <v>70</v>
      </c>
      <c r="H86" s="49">
        <v>13000</v>
      </c>
      <c r="I86" s="48" t="s">
        <v>604</v>
      </c>
      <c r="J86" s="48" t="s">
        <v>630</v>
      </c>
    </row>
    <row r="87" spans="1:10" ht="75" customHeight="1" x14ac:dyDescent="0.25">
      <c r="A87" s="48">
        <f t="shared" si="1"/>
        <v>81</v>
      </c>
      <c r="B87" s="35" t="s">
        <v>190</v>
      </c>
      <c r="C87" s="48" t="s">
        <v>44</v>
      </c>
      <c r="D87" s="48" t="s">
        <v>191</v>
      </c>
      <c r="E87" s="48" t="s">
        <v>404</v>
      </c>
      <c r="F87" s="48">
        <v>140</v>
      </c>
      <c r="G87" s="48" t="s">
        <v>78</v>
      </c>
      <c r="H87" s="49">
        <v>7500</v>
      </c>
      <c r="I87" s="48" t="s">
        <v>604</v>
      </c>
      <c r="J87" s="48" t="s">
        <v>630</v>
      </c>
    </row>
    <row r="88" spans="1:10" ht="75" customHeight="1" x14ac:dyDescent="0.25">
      <c r="A88" s="48">
        <f t="shared" si="1"/>
        <v>82</v>
      </c>
      <c r="B88" s="35" t="s">
        <v>190</v>
      </c>
      <c r="C88" s="48" t="s">
        <v>44</v>
      </c>
      <c r="D88" s="48" t="s">
        <v>191</v>
      </c>
      <c r="E88" s="48" t="s">
        <v>150</v>
      </c>
      <c r="F88" s="48">
        <v>50</v>
      </c>
      <c r="G88" s="48" t="s">
        <v>78</v>
      </c>
      <c r="H88" s="49">
        <v>10000</v>
      </c>
      <c r="I88" s="48" t="s">
        <v>604</v>
      </c>
      <c r="J88" s="48" t="s">
        <v>630</v>
      </c>
    </row>
    <row r="89" spans="1:10" ht="75" customHeight="1" x14ac:dyDescent="0.25">
      <c r="A89" s="48">
        <f t="shared" si="1"/>
        <v>83</v>
      </c>
      <c r="B89" s="35" t="s">
        <v>190</v>
      </c>
      <c r="C89" s="48" t="s">
        <v>44</v>
      </c>
      <c r="D89" s="48" t="s">
        <v>191</v>
      </c>
      <c r="E89" s="48" t="s">
        <v>151</v>
      </c>
      <c r="F89" s="48">
        <v>940</v>
      </c>
      <c r="G89" s="48" t="s">
        <v>70</v>
      </c>
      <c r="H89" s="49">
        <v>62000</v>
      </c>
      <c r="I89" s="48" t="s">
        <v>604</v>
      </c>
      <c r="J89" s="48" t="s">
        <v>630</v>
      </c>
    </row>
    <row r="90" spans="1:10" ht="75" customHeight="1" x14ac:dyDescent="0.25">
      <c r="A90" s="48">
        <f t="shared" si="1"/>
        <v>84</v>
      </c>
      <c r="B90" s="35" t="s">
        <v>190</v>
      </c>
      <c r="C90" s="48" t="s">
        <v>44</v>
      </c>
      <c r="D90" s="48" t="s">
        <v>191</v>
      </c>
      <c r="E90" s="48" t="s">
        <v>405</v>
      </c>
      <c r="F90" s="48">
        <v>240</v>
      </c>
      <c r="G90" s="48" t="s">
        <v>78</v>
      </c>
      <c r="H90" s="5">
        <v>24000</v>
      </c>
      <c r="I90" s="48" t="s">
        <v>604</v>
      </c>
      <c r="J90" s="48" t="s">
        <v>630</v>
      </c>
    </row>
    <row r="91" spans="1:10" ht="75" customHeight="1" x14ac:dyDescent="0.25">
      <c r="A91" s="48">
        <f t="shared" si="1"/>
        <v>85</v>
      </c>
      <c r="B91" s="35" t="s">
        <v>190</v>
      </c>
      <c r="C91" s="48" t="s">
        <v>44</v>
      </c>
      <c r="D91" s="48" t="s">
        <v>191</v>
      </c>
      <c r="E91" s="48" t="s">
        <v>152</v>
      </c>
      <c r="F91" s="48">
        <v>600</v>
      </c>
      <c r="G91" s="48" t="s">
        <v>78</v>
      </c>
      <c r="H91" s="49">
        <v>50000</v>
      </c>
      <c r="I91" s="48" t="s">
        <v>604</v>
      </c>
      <c r="J91" s="48" t="s">
        <v>630</v>
      </c>
    </row>
    <row r="92" spans="1:10" ht="75" customHeight="1" x14ac:dyDescent="0.25">
      <c r="A92" s="48">
        <f t="shared" si="1"/>
        <v>86</v>
      </c>
      <c r="B92" s="35" t="s">
        <v>190</v>
      </c>
      <c r="C92" s="48" t="s">
        <v>44</v>
      </c>
      <c r="D92" s="48" t="s">
        <v>191</v>
      </c>
      <c r="E92" s="48" t="s">
        <v>153</v>
      </c>
      <c r="F92" s="48">
        <v>1800</v>
      </c>
      <c r="G92" s="48" t="s">
        <v>78</v>
      </c>
      <c r="H92" s="49">
        <v>196000</v>
      </c>
      <c r="I92" s="48" t="s">
        <v>604</v>
      </c>
      <c r="J92" s="48" t="s">
        <v>630</v>
      </c>
    </row>
    <row r="93" spans="1:10" ht="75" customHeight="1" x14ac:dyDescent="0.25">
      <c r="A93" s="48">
        <f t="shared" si="1"/>
        <v>87</v>
      </c>
      <c r="B93" s="35" t="s">
        <v>190</v>
      </c>
      <c r="C93" s="48" t="s">
        <v>44</v>
      </c>
      <c r="D93" s="48" t="s">
        <v>191</v>
      </c>
      <c r="E93" s="48" t="s">
        <v>154</v>
      </c>
      <c r="F93" s="48">
        <v>980</v>
      </c>
      <c r="G93" s="48" t="s">
        <v>78</v>
      </c>
      <c r="H93" s="49">
        <v>330000</v>
      </c>
      <c r="I93" s="48" t="s">
        <v>604</v>
      </c>
      <c r="J93" s="48" t="s">
        <v>630</v>
      </c>
    </row>
    <row r="94" spans="1:10" ht="75" customHeight="1" x14ac:dyDescent="0.25">
      <c r="A94" s="48">
        <f t="shared" si="1"/>
        <v>88</v>
      </c>
      <c r="B94" s="35" t="s">
        <v>190</v>
      </c>
      <c r="C94" s="48" t="s">
        <v>44</v>
      </c>
      <c r="D94" s="48" t="s">
        <v>191</v>
      </c>
      <c r="E94" s="48" t="s">
        <v>155</v>
      </c>
      <c r="F94" s="48">
        <v>830</v>
      </c>
      <c r="G94" s="48" t="s">
        <v>78</v>
      </c>
      <c r="H94" s="49">
        <v>78000</v>
      </c>
      <c r="I94" s="48" t="s">
        <v>604</v>
      </c>
      <c r="J94" s="48" t="s">
        <v>630</v>
      </c>
    </row>
    <row r="95" spans="1:10" ht="75" customHeight="1" x14ac:dyDescent="0.25">
      <c r="A95" s="48">
        <f t="shared" si="1"/>
        <v>89</v>
      </c>
      <c r="B95" s="35" t="s">
        <v>190</v>
      </c>
      <c r="C95" s="48" t="s">
        <v>44</v>
      </c>
      <c r="D95" s="48" t="s">
        <v>191</v>
      </c>
      <c r="E95" s="48" t="s">
        <v>156</v>
      </c>
      <c r="F95" s="48">
        <v>5700</v>
      </c>
      <c r="G95" s="48" t="s">
        <v>78</v>
      </c>
      <c r="H95" s="49">
        <v>925000</v>
      </c>
      <c r="I95" s="48" t="s">
        <v>604</v>
      </c>
      <c r="J95" s="48" t="s">
        <v>630</v>
      </c>
    </row>
    <row r="96" spans="1:10" ht="75" customHeight="1" x14ac:dyDescent="0.25">
      <c r="A96" s="48">
        <f t="shared" si="1"/>
        <v>90</v>
      </c>
      <c r="B96" s="35" t="s">
        <v>190</v>
      </c>
      <c r="C96" s="48" t="s">
        <v>44</v>
      </c>
      <c r="D96" s="48" t="s">
        <v>191</v>
      </c>
      <c r="E96" s="48" t="s">
        <v>157</v>
      </c>
      <c r="F96" s="48">
        <v>2100</v>
      </c>
      <c r="G96" s="48" t="s">
        <v>78</v>
      </c>
      <c r="H96" s="49">
        <v>185000</v>
      </c>
      <c r="I96" s="48" t="s">
        <v>604</v>
      </c>
      <c r="J96" s="48" t="s">
        <v>630</v>
      </c>
    </row>
    <row r="97" spans="1:10" ht="75" customHeight="1" x14ac:dyDescent="0.25">
      <c r="A97" s="48">
        <f t="shared" si="1"/>
        <v>91</v>
      </c>
      <c r="B97" s="35" t="s">
        <v>190</v>
      </c>
      <c r="C97" s="48" t="s">
        <v>44</v>
      </c>
      <c r="D97" s="48" t="s">
        <v>191</v>
      </c>
      <c r="E97" s="48" t="s">
        <v>158</v>
      </c>
      <c r="F97" s="48">
        <v>360</v>
      </c>
      <c r="G97" s="48" t="s">
        <v>78</v>
      </c>
      <c r="H97" s="49">
        <v>25000</v>
      </c>
      <c r="I97" s="48" t="s">
        <v>604</v>
      </c>
      <c r="J97" s="48" t="s">
        <v>630</v>
      </c>
    </row>
    <row r="98" spans="1:10" ht="75" customHeight="1" x14ac:dyDescent="0.25">
      <c r="A98" s="48">
        <f t="shared" si="1"/>
        <v>92</v>
      </c>
      <c r="B98" s="35" t="s">
        <v>190</v>
      </c>
      <c r="C98" s="48" t="s">
        <v>44</v>
      </c>
      <c r="D98" s="48" t="s">
        <v>191</v>
      </c>
      <c r="E98" s="48" t="s">
        <v>406</v>
      </c>
      <c r="F98" s="48">
        <v>40</v>
      </c>
      <c r="G98" s="48" t="s">
        <v>78</v>
      </c>
      <c r="H98" s="2">
        <v>4000</v>
      </c>
      <c r="I98" s="48" t="s">
        <v>604</v>
      </c>
      <c r="J98" s="48" t="s">
        <v>630</v>
      </c>
    </row>
    <row r="99" spans="1:10" ht="75" customHeight="1" x14ac:dyDescent="0.25">
      <c r="A99" s="48">
        <f t="shared" si="1"/>
        <v>93</v>
      </c>
      <c r="B99" s="35" t="s">
        <v>194</v>
      </c>
      <c r="C99" s="48" t="s">
        <v>45</v>
      </c>
      <c r="D99" s="48" t="s">
        <v>193</v>
      </c>
      <c r="E99" s="48" t="s">
        <v>159</v>
      </c>
      <c r="F99" s="48">
        <v>150</v>
      </c>
      <c r="G99" s="48" t="s">
        <v>78</v>
      </c>
      <c r="H99" s="49">
        <v>6000</v>
      </c>
      <c r="I99" s="48" t="s">
        <v>604</v>
      </c>
      <c r="J99" s="48" t="s">
        <v>630</v>
      </c>
    </row>
    <row r="100" spans="1:10" ht="75" customHeight="1" x14ac:dyDescent="0.25">
      <c r="A100" s="48">
        <f t="shared" si="1"/>
        <v>94</v>
      </c>
      <c r="B100" s="35" t="s">
        <v>194</v>
      </c>
      <c r="C100" s="48" t="s">
        <v>45</v>
      </c>
      <c r="D100" s="48" t="s">
        <v>193</v>
      </c>
      <c r="E100" s="48" t="s">
        <v>160</v>
      </c>
      <c r="F100" s="48">
        <v>2530</v>
      </c>
      <c r="G100" s="48" t="s">
        <v>78</v>
      </c>
      <c r="H100" s="49">
        <v>112000</v>
      </c>
      <c r="I100" s="48" t="s">
        <v>604</v>
      </c>
      <c r="J100" s="48" t="s">
        <v>630</v>
      </c>
    </row>
    <row r="101" spans="1:10" ht="75" customHeight="1" x14ac:dyDescent="0.25">
      <c r="A101" s="48">
        <f t="shared" si="1"/>
        <v>95</v>
      </c>
      <c r="B101" s="35" t="s">
        <v>194</v>
      </c>
      <c r="C101" s="48" t="s">
        <v>45</v>
      </c>
      <c r="D101" s="48" t="s">
        <v>193</v>
      </c>
      <c r="E101" s="48" t="s">
        <v>161</v>
      </c>
      <c r="F101" s="48">
        <v>10</v>
      </c>
      <c r="G101" s="48" t="s">
        <v>78</v>
      </c>
      <c r="H101" s="49">
        <v>1000</v>
      </c>
      <c r="I101" s="48" t="s">
        <v>604</v>
      </c>
      <c r="J101" s="48" t="s">
        <v>630</v>
      </c>
    </row>
    <row r="102" spans="1:10" ht="75" customHeight="1" x14ac:dyDescent="0.25">
      <c r="A102" s="48">
        <f t="shared" si="1"/>
        <v>96</v>
      </c>
      <c r="B102" s="35" t="s">
        <v>194</v>
      </c>
      <c r="C102" s="48" t="s">
        <v>45</v>
      </c>
      <c r="D102" s="48" t="s">
        <v>193</v>
      </c>
      <c r="E102" s="48" t="s">
        <v>513</v>
      </c>
      <c r="F102" s="48">
        <v>2800</v>
      </c>
      <c r="G102" s="48" t="s">
        <v>78</v>
      </c>
      <c r="H102" s="5">
        <v>75000</v>
      </c>
      <c r="I102" s="48" t="s">
        <v>604</v>
      </c>
      <c r="J102" s="48" t="s">
        <v>630</v>
      </c>
    </row>
    <row r="103" spans="1:10" ht="75" customHeight="1" x14ac:dyDescent="0.25">
      <c r="A103" s="48">
        <f t="shared" si="1"/>
        <v>97</v>
      </c>
      <c r="B103" s="35" t="s">
        <v>194</v>
      </c>
      <c r="C103" s="48" t="s">
        <v>45</v>
      </c>
      <c r="D103" s="48" t="s">
        <v>193</v>
      </c>
      <c r="E103" s="48" t="s">
        <v>162</v>
      </c>
      <c r="F103" s="48">
        <v>15</v>
      </c>
      <c r="G103" s="48" t="s">
        <v>78</v>
      </c>
      <c r="H103" s="49">
        <v>1000</v>
      </c>
      <c r="I103" s="48" t="s">
        <v>604</v>
      </c>
      <c r="J103" s="48" t="s">
        <v>630</v>
      </c>
    </row>
    <row r="104" spans="1:10" ht="75" customHeight="1" x14ac:dyDescent="0.25">
      <c r="A104" s="48">
        <f t="shared" si="1"/>
        <v>98</v>
      </c>
      <c r="B104" s="35" t="s">
        <v>194</v>
      </c>
      <c r="C104" s="48" t="s">
        <v>45</v>
      </c>
      <c r="D104" s="48" t="s">
        <v>193</v>
      </c>
      <c r="E104" s="48" t="s">
        <v>163</v>
      </c>
      <c r="F104" s="48">
        <v>15</v>
      </c>
      <c r="G104" s="48" t="s">
        <v>78</v>
      </c>
      <c r="H104" s="49">
        <v>400</v>
      </c>
      <c r="I104" s="48" t="s">
        <v>604</v>
      </c>
      <c r="J104" s="48" t="s">
        <v>630</v>
      </c>
    </row>
    <row r="105" spans="1:10" ht="75" customHeight="1" x14ac:dyDescent="0.25">
      <c r="A105" s="48">
        <f t="shared" si="1"/>
        <v>99</v>
      </c>
      <c r="B105" s="35" t="s">
        <v>194</v>
      </c>
      <c r="C105" s="48" t="s">
        <v>45</v>
      </c>
      <c r="D105" s="48" t="s">
        <v>193</v>
      </c>
      <c r="E105" s="48" t="s">
        <v>164</v>
      </c>
      <c r="F105" s="48">
        <v>2430</v>
      </c>
      <c r="G105" s="48" t="s">
        <v>78</v>
      </c>
      <c r="H105" s="49">
        <v>150000</v>
      </c>
      <c r="I105" s="48" t="s">
        <v>604</v>
      </c>
      <c r="J105" s="48" t="s">
        <v>630</v>
      </c>
    </row>
    <row r="106" spans="1:10" ht="75" customHeight="1" x14ac:dyDescent="0.25">
      <c r="A106" s="48">
        <f t="shared" si="1"/>
        <v>100</v>
      </c>
      <c r="B106" s="35" t="s">
        <v>194</v>
      </c>
      <c r="C106" s="48" t="s">
        <v>45</v>
      </c>
      <c r="D106" s="48" t="s">
        <v>193</v>
      </c>
      <c r="E106" s="48" t="s">
        <v>165</v>
      </c>
      <c r="F106" s="48">
        <v>50</v>
      </c>
      <c r="G106" s="48" t="s">
        <v>78</v>
      </c>
      <c r="H106" s="49">
        <v>3100</v>
      </c>
      <c r="I106" s="48" t="s">
        <v>604</v>
      </c>
      <c r="J106" s="48" t="s">
        <v>630</v>
      </c>
    </row>
    <row r="107" spans="1:10" ht="75" customHeight="1" x14ac:dyDescent="0.25">
      <c r="A107" s="48">
        <f t="shared" si="1"/>
        <v>101</v>
      </c>
      <c r="B107" s="35" t="s">
        <v>194</v>
      </c>
      <c r="C107" s="48" t="s">
        <v>45</v>
      </c>
      <c r="D107" s="48" t="s">
        <v>193</v>
      </c>
      <c r="E107" s="48" t="s">
        <v>166</v>
      </c>
      <c r="F107" s="48">
        <v>250</v>
      </c>
      <c r="G107" s="48" t="s">
        <v>78</v>
      </c>
      <c r="H107" s="49">
        <v>14000</v>
      </c>
      <c r="I107" s="48" t="s">
        <v>604</v>
      </c>
      <c r="J107" s="48" t="s">
        <v>630</v>
      </c>
    </row>
    <row r="108" spans="1:10" ht="75" customHeight="1" x14ac:dyDescent="0.25">
      <c r="A108" s="48">
        <f t="shared" si="1"/>
        <v>102</v>
      </c>
      <c r="B108" s="35" t="s">
        <v>194</v>
      </c>
      <c r="C108" s="48" t="s">
        <v>45</v>
      </c>
      <c r="D108" s="48" t="s">
        <v>193</v>
      </c>
      <c r="E108" s="48" t="s">
        <v>167</v>
      </c>
      <c r="F108" s="48">
        <v>100</v>
      </c>
      <c r="G108" s="48" t="s">
        <v>78</v>
      </c>
      <c r="H108" s="49">
        <v>5000</v>
      </c>
      <c r="I108" s="48" t="s">
        <v>604</v>
      </c>
      <c r="J108" s="48" t="s">
        <v>630</v>
      </c>
    </row>
    <row r="109" spans="1:10" ht="75" customHeight="1" x14ac:dyDescent="0.25">
      <c r="A109" s="48">
        <f t="shared" si="1"/>
        <v>103</v>
      </c>
      <c r="B109" s="35" t="s">
        <v>194</v>
      </c>
      <c r="C109" s="48" t="s">
        <v>45</v>
      </c>
      <c r="D109" s="48" t="s">
        <v>193</v>
      </c>
      <c r="E109" s="48" t="s">
        <v>168</v>
      </c>
      <c r="F109" s="48">
        <v>800</v>
      </c>
      <c r="G109" s="48" t="s">
        <v>78</v>
      </c>
      <c r="H109" s="49">
        <v>13000</v>
      </c>
      <c r="I109" s="48" t="s">
        <v>604</v>
      </c>
      <c r="J109" s="48" t="s">
        <v>630</v>
      </c>
    </row>
    <row r="110" spans="1:10" ht="75" customHeight="1" x14ac:dyDescent="0.25">
      <c r="A110" s="48">
        <f t="shared" si="1"/>
        <v>104</v>
      </c>
      <c r="B110" s="35" t="s">
        <v>194</v>
      </c>
      <c r="C110" s="48" t="s">
        <v>45</v>
      </c>
      <c r="D110" s="48" t="s">
        <v>193</v>
      </c>
      <c r="E110" s="48" t="s">
        <v>169</v>
      </c>
      <c r="F110" s="48">
        <v>1460</v>
      </c>
      <c r="G110" s="48" t="s">
        <v>78</v>
      </c>
      <c r="H110" s="49">
        <v>18000</v>
      </c>
      <c r="I110" s="48" t="s">
        <v>604</v>
      </c>
      <c r="J110" s="48" t="s">
        <v>630</v>
      </c>
    </row>
    <row r="111" spans="1:10" ht="75" customHeight="1" x14ac:dyDescent="0.25">
      <c r="A111" s="48">
        <f t="shared" si="1"/>
        <v>105</v>
      </c>
      <c r="B111" s="35" t="s">
        <v>194</v>
      </c>
      <c r="C111" s="48" t="s">
        <v>45</v>
      </c>
      <c r="D111" s="48" t="s">
        <v>193</v>
      </c>
      <c r="E111" s="34" t="s">
        <v>170</v>
      </c>
      <c r="F111" s="34">
        <v>2400</v>
      </c>
      <c r="G111" s="48" t="s">
        <v>78</v>
      </c>
      <c r="H111" s="49">
        <v>126000</v>
      </c>
      <c r="I111" s="48" t="s">
        <v>604</v>
      </c>
      <c r="J111" s="48" t="s">
        <v>630</v>
      </c>
    </row>
    <row r="112" spans="1:10" ht="75" customHeight="1" x14ac:dyDescent="0.25">
      <c r="A112" s="48">
        <f t="shared" si="1"/>
        <v>106</v>
      </c>
      <c r="B112" s="35" t="s">
        <v>194</v>
      </c>
      <c r="C112" s="48" t="s">
        <v>45</v>
      </c>
      <c r="D112" s="48" t="s">
        <v>193</v>
      </c>
      <c r="E112" s="34" t="s">
        <v>171</v>
      </c>
      <c r="F112" s="34">
        <v>450</v>
      </c>
      <c r="G112" s="48" t="s">
        <v>70</v>
      </c>
      <c r="H112" s="49">
        <v>80000</v>
      </c>
      <c r="I112" s="48" t="s">
        <v>604</v>
      </c>
      <c r="J112" s="48" t="s">
        <v>630</v>
      </c>
    </row>
    <row r="113" spans="1:10" ht="75" customHeight="1" x14ac:dyDescent="0.25">
      <c r="A113" s="48">
        <f t="shared" si="1"/>
        <v>107</v>
      </c>
      <c r="B113" s="35" t="s">
        <v>194</v>
      </c>
      <c r="C113" s="48" t="s">
        <v>45</v>
      </c>
      <c r="D113" s="48" t="s">
        <v>193</v>
      </c>
      <c r="E113" s="34" t="s">
        <v>172</v>
      </c>
      <c r="F113" s="34">
        <v>450</v>
      </c>
      <c r="G113" s="48" t="s">
        <v>70</v>
      </c>
      <c r="H113" s="49">
        <v>54000</v>
      </c>
      <c r="I113" s="48" t="s">
        <v>604</v>
      </c>
      <c r="J113" s="48" t="s">
        <v>630</v>
      </c>
    </row>
    <row r="114" spans="1:10" ht="75" customHeight="1" x14ac:dyDescent="0.25">
      <c r="A114" s="48">
        <f t="shared" si="1"/>
        <v>108</v>
      </c>
      <c r="B114" s="35" t="s">
        <v>194</v>
      </c>
      <c r="C114" s="48" t="s">
        <v>45</v>
      </c>
      <c r="D114" s="48" t="s">
        <v>193</v>
      </c>
      <c r="E114" s="34" t="s">
        <v>173</v>
      </c>
      <c r="F114" s="34">
        <v>40</v>
      </c>
      <c r="G114" s="48" t="s">
        <v>70</v>
      </c>
      <c r="H114" s="49">
        <v>6500</v>
      </c>
      <c r="I114" s="48" t="s">
        <v>604</v>
      </c>
      <c r="J114" s="48" t="s">
        <v>630</v>
      </c>
    </row>
    <row r="115" spans="1:10" ht="75" customHeight="1" x14ac:dyDescent="0.25">
      <c r="A115" s="48">
        <f t="shared" si="1"/>
        <v>109</v>
      </c>
      <c r="B115" s="35" t="s">
        <v>194</v>
      </c>
      <c r="C115" s="48" t="s">
        <v>45</v>
      </c>
      <c r="D115" s="48" t="s">
        <v>193</v>
      </c>
      <c r="E115" s="34" t="s">
        <v>174</v>
      </c>
      <c r="F115" s="34">
        <v>60</v>
      </c>
      <c r="G115" s="48" t="s">
        <v>70</v>
      </c>
      <c r="H115" s="49">
        <v>29000</v>
      </c>
      <c r="I115" s="48" t="s">
        <v>604</v>
      </c>
      <c r="J115" s="48" t="s">
        <v>630</v>
      </c>
    </row>
    <row r="116" spans="1:10" ht="75" customHeight="1" x14ac:dyDescent="0.25">
      <c r="A116" s="48">
        <f t="shared" si="1"/>
        <v>110</v>
      </c>
      <c r="B116" s="35" t="s">
        <v>194</v>
      </c>
      <c r="C116" s="48" t="s">
        <v>45</v>
      </c>
      <c r="D116" s="48" t="s">
        <v>193</v>
      </c>
      <c r="E116" s="34" t="s">
        <v>175</v>
      </c>
      <c r="F116" s="34">
        <v>600</v>
      </c>
      <c r="G116" s="48" t="s">
        <v>78</v>
      </c>
      <c r="H116" s="49">
        <v>110500</v>
      </c>
      <c r="I116" s="48" t="s">
        <v>604</v>
      </c>
      <c r="J116" s="48" t="s">
        <v>630</v>
      </c>
    </row>
    <row r="117" spans="1:10" ht="75" customHeight="1" x14ac:dyDescent="0.25">
      <c r="A117" s="48">
        <f t="shared" si="1"/>
        <v>111</v>
      </c>
      <c r="B117" s="35" t="s">
        <v>194</v>
      </c>
      <c r="C117" s="48" t="s">
        <v>45</v>
      </c>
      <c r="D117" s="48" t="s">
        <v>193</v>
      </c>
      <c r="E117" s="34" t="s">
        <v>176</v>
      </c>
      <c r="F117" s="34">
        <v>1500</v>
      </c>
      <c r="G117" s="48" t="s">
        <v>78</v>
      </c>
      <c r="H117" s="49">
        <v>46000</v>
      </c>
      <c r="I117" s="48" t="s">
        <v>604</v>
      </c>
      <c r="J117" s="48" t="s">
        <v>630</v>
      </c>
    </row>
    <row r="118" spans="1:10" ht="75" customHeight="1" x14ac:dyDescent="0.25">
      <c r="A118" s="48">
        <f t="shared" si="1"/>
        <v>112</v>
      </c>
      <c r="B118" s="35" t="s">
        <v>194</v>
      </c>
      <c r="C118" s="48" t="s">
        <v>45</v>
      </c>
      <c r="D118" s="48" t="s">
        <v>193</v>
      </c>
      <c r="E118" s="34" t="s">
        <v>177</v>
      </c>
      <c r="F118" s="34">
        <v>400</v>
      </c>
      <c r="G118" s="48" t="s">
        <v>78</v>
      </c>
      <c r="H118" s="49">
        <v>49000</v>
      </c>
      <c r="I118" s="48" t="s">
        <v>604</v>
      </c>
      <c r="J118" s="48" t="s">
        <v>630</v>
      </c>
    </row>
    <row r="119" spans="1:10" ht="75" customHeight="1" x14ac:dyDescent="0.25">
      <c r="A119" s="48">
        <f t="shared" si="1"/>
        <v>113</v>
      </c>
      <c r="B119" s="35" t="s">
        <v>194</v>
      </c>
      <c r="C119" s="48" t="s">
        <v>45</v>
      </c>
      <c r="D119" s="48" t="s">
        <v>193</v>
      </c>
      <c r="E119" s="34" t="s">
        <v>178</v>
      </c>
      <c r="F119" s="34">
        <v>400</v>
      </c>
      <c r="G119" s="48" t="s">
        <v>78</v>
      </c>
      <c r="H119" s="49">
        <v>44000</v>
      </c>
      <c r="I119" s="48" t="s">
        <v>604</v>
      </c>
      <c r="J119" s="48" t="s">
        <v>630</v>
      </c>
    </row>
    <row r="120" spans="1:10" ht="75" customHeight="1" x14ac:dyDescent="0.25">
      <c r="A120" s="48">
        <f t="shared" si="1"/>
        <v>114</v>
      </c>
      <c r="B120" s="35" t="s">
        <v>194</v>
      </c>
      <c r="C120" s="48" t="s">
        <v>45</v>
      </c>
      <c r="D120" s="48" t="s">
        <v>193</v>
      </c>
      <c r="E120" s="34" t="s">
        <v>179</v>
      </c>
      <c r="F120" s="34">
        <v>1600</v>
      </c>
      <c r="G120" s="48" t="s">
        <v>78</v>
      </c>
      <c r="H120" s="49">
        <v>55000</v>
      </c>
      <c r="I120" s="48" t="s">
        <v>604</v>
      </c>
      <c r="J120" s="48" t="s">
        <v>630</v>
      </c>
    </row>
    <row r="121" spans="1:10" ht="75" customHeight="1" x14ac:dyDescent="0.25">
      <c r="A121" s="48">
        <f t="shared" si="1"/>
        <v>115</v>
      </c>
      <c r="B121" s="35" t="s">
        <v>194</v>
      </c>
      <c r="C121" s="48" t="s">
        <v>45</v>
      </c>
      <c r="D121" s="48" t="s">
        <v>193</v>
      </c>
      <c r="E121" s="34" t="s">
        <v>395</v>
      </c>
      <c r="F121" s="34">
        <v>100</v>
      </c>
      <c r="G121" s="48" t="s">
        <v>78</v>
      </c>
      <c r="H121" s="5">
        <v>14000</v>
      </c>
      <c r="I121" s="48" t="s">
        <v>604</v>
      </c>
      <c r="J121" s="48" t="s">
        <v>630</v>
      </c>
    </row>
    <row r="122" spans="1:10" ht="75" customHeight="1" x14ac:dyDescent="0.25">
      <c r="A122" s="48">
        <f t="shared" si="1"/>
        <v>116</v>
      </c>
      <c r="B122" s="35" t="s">
        <v>194</v>
      </c>
      <c r="C122" s="48" t="s">
        <v>45</v>
      </c>
      <c r="D122" s="48" t="s">
        <v>193</v>
      </c>
      <c r="E122" s="34" t="s">
        <v>394</v>
      </c>
      <c r="F122" s="34">
        <v>800</v>
      </c>
      <c r="G122" s="48" t="s">
        <v>78</v>
      </c>
      <c r="H122" s="49">
        <v>40000</v>
      </c>
      <c r="I122" s="48" t="s">
        <v>604</v>
      </c>
      <c r="J122" s="48" t="s">
        <v>630</v>
      </c>
    </row>
    <row r="123" spans="1:10" ht="75" customHeight="1" x14ac:dyDescent="0.25">
      <c r="A123" s="48">
        <f t="shared" si="1"/>
        <v>117</v>
      </c>
      <c r="B123" s="35" t="s">
        <v>194</v>
      </c>
      <c r="C123" s="48" t="s">
        <v>45</v>
      </c>
      <c r="D123" s="48" t="s">
        <v>193</v>
      </c>
      <c r="E123" s="34" t="s">
        <v>180</v>
      </c>
      <c r="F123" s="34">
        <v>2250</v>
      </c>
      <c r="G123" s="48" t="s">
        <v>78</v>
      </c>
      <c r="H123" s="49">
        <v>246000</v>
      </c>
      <c r="I123" s="48" t="s">
        <v>604</v>
      </c>
      <c r="J123" s="48" t="s">
        <v>630</v>
      </c>
    </row>
    <row r="124" spans="1:10" ht="75" customHeight="1" x14ac:dyDescent="0.25">
      <c r="A124" s="48">
        <f t="shared" si="1"/>
        <v>118</v>
      </c>
      <c r="B124" s="35" t="s">
        <v>194</v>
      </c>
      <c r="C124" s="48" t="s">
        <v>45</v>
      </c>
      <c r="D124" s="48" t="s">
        <v>193</v>
      </c>
      <c r="E124" s="34" t="s">
        <v>181</v>
      </c>
      <c r="F124" s="34">
        <v>2250</v>
      </c>
      <c r="G124" s="48" t="s">
        <v>78</v>
      </c>
      <c r="H124" s="49">
        <v>162000</v>
      </c>
      <c r="I124" s="48" t="s">
        <v>604</v>
      </c>
      <c r="J124" s="48" t="s">
        <v>630</v>
      </c>
    </row>
    <row r="125" spans="1:10" ht="75" customHeight="1" x14ac:dyDescent="0.25">
      <c r="A125" s="48">
        <f t="shared" si="1"/>
        <v>119</v>
      </c>
      <c r="B125" s="35" t="s">
        <v>194</v>
      </c>
      <c r="C125" s="48" t="s">
        <v>45</v>
      </c>
      <c r="D125" s="48" t="s">
        <v>193</v>
      </c>
      <c r="E125" s="34" t="s">
        <v>195</v>
      </c>
      <c r="F125" s="34">
        <v>15</v>
      </c>
      <c r="G125" s="48" t="s">
        <v>70</v>
      </c>
      <c r="H125" s="49">
        <v>13000</v>
      </c>
      <c r="I125" s="48" t="s">
        <v>604</v>
      </c>
      <c r="J125" s="48" t="s">
        <v>630</v>
      </c>
    </row>
    <row r="126" spans="1:10" ht="75" customHeight="1" x14ac:dyDescent="0.25">
      <c r="A126" s="48">
        <f t="shared" si="1"/>
        <v>120</v>
      </c>
      <c r="B126" s="35" t="s">
        <v>194</v>
      </c>
      <c r="C126" s="48" t="s">
        <v>45</v>
      </c>
      <c r="D126" s="48" t="s">
        <v>193</v>
      </c>
      <c r="E126" s="34" t="s">
        <v>182</v>
      </c>
      <c r="F126" s="34">
        <v>600</v>
      </c>
      <c r="G126" s="48" t="s">
        <v>78</v>
      </c>
      <c r="H126" s="49">
        <v>240000</v>
      </c>
      <c r="I126" s="48" t="s">
        <v>604</v>
      </c>
      <c r="J126" s="48" t="s">
        <v>630</v>
      </c>
    </row>
    <row r="127" spans="1:10" ht="75" customHeight="1" x14ac:dyDescent="0.25">
      <c r="A127" s="48">
        <f t="shared" si="1"/>
        <v>121</v>
      </c>
      <c r="B127" s="35" t="s">
        <v>194</v>
      </c>
      <c r="C127" s="48" t="s">
        <v>45</v>
      </c>
      <c r="D127" s="48" t="s">
        <v>193</v>
      </c>
      <c r="E127" s="34" t="s">
        <v>183</v>
      </c>
      <c r="F127" s="34">
        <v>2300</v>
      </c>
      <c r="G127" s="48" t="s">
        <v>78</v>
      </c>
      <c r="H127" s="49">
        <v>323000</v>
      </c>
      <c r="I127" s="48" t="s">
        <v>604</v>
      </c>
      <c r="J127" s="48" t="s">
        <v>630</v>
      </c>
    </row>
    <row r="128" spans="1:10" ht="75" customHeight="1" x14ac:dyDescent="0.25">
      <c r="A128" s="48">
        <f t="shared" si="1"/>
        <v>122</v>
      </c>
      <c r="B128" s="35" t="s">
        <v>194</v>
      </c>
      <c r="C128" s="48" t="s">
        <v>45</v>
      </c>
      <c r="D128" s="48" t="s">
        <v>193</v>
      </c>
      <c r="E128" s="34" t="s">
        <v>184</v>
      </c>
      <c r="F128" s="34">
        <v>16800</v>
      </c>
      <c r="G128" s="48" t="s">
        <v>78</v>
      </c>
      <c r="H128" s="49">
        <v>262000</v>
      </c>
      <c r="I128" s="48" t="s">
        <v>604</v>
      </c>
      <c r="J128" s="48" t="s">
        <v>630</v>
      </c>
    </row>
    <row r="129" spans="1:10" ht="75" customHeight="1" x14ac:dyDescent="0.25">
      <c r="A129" s="48">
        <f t="shared" si="1"/>
        <v>123</v>
      </c>
      <c r="B129" s="35" t="s">
        <v>194</v>
      </c>
      <c r="C129" s="48" t="s">
        <v>45</v>
      </c>
      <c r="D129" s="48" t="s">
        <v>193</v>
      </c>
      <c r="E129" s="48" t="s">
        <v>396</v>
      </c>
      <c r="F129" s="48">
        <v>265</v>
      </c>
      <c r="G129" s="48" t="s">
        <v>78</v>
      </c>
      <c r="H129" s="49">
        <v>27000</v>
      </c>
      <c r="I129" s="48" t="s">
        <v>604</v>
      </c>
      <c r="J129" s="48" t="s">
        <v>630</v>
      </c>
    </row>
    <row r="130" spans="1:10" ht="75" customHeight="1" x14ac:dyDescent="0.25">
      <c r="A130" s="48">
        <f t="shared" si="1"/>
        <v>124</v>
      </c>
      <c r="B130" s="35" t="s">
        <v>194</v>
      </c>
      <c r="C130" s="48" t="s">
        <v>45</v>
      </c>
      <c r="D130" s="48" t="s">
        <v>193</v>
      </c>
      <c r="E130" s="48" t="s">
        <v>397</v>
      </c>
      <c r="F130" s="48">
        <v>100</v>
      </c>
      <c r="G130" s="48" t="s">
        <v>78</v>
      </c>
      <c r="H130" s="2">
        <v>3000</v>
      </c>
      <c r="I130" s="48" t="s">
        <v>604</v>
      </c>
      <c r="J130" s="48" t="s">
        <v>630</v>
      </c>
    </row>
    <row r="131" spans="1:10" ht="75" customHeight="1" x14ac:dyDescent="0.25">
      <c r="A131" s="48">
        <f t="shared" si="1"/>
        <v>125</v>
      </c>
      <c r="B131" s="35" t="s">
        <v>194</v>
      </c>
      <c r="C131" s="48" t="s">
        <v>45</v>
      </c>
      <c r="D131" s="48" t="s">
        <v>193</v>
      </c>
      <c r="E131" s="48" t="s">
        <v>398</v>
      </c>
      <c r="F131" s="48">
        <v>15</v>
      </c>
      <c r="G131" s="48" t="s">
        <v>78</v>
      </c>
      <c r="H131" s="49">
        <v>18000</v>
      </c>
      <c r="I131" s="48" t="s">
        <v>604</v>
      </c>
      <c r="J131" s="48" t="s">
        <v>630</v>
      </c>
    </row>
    <row r="132" spans="1:10" ht="75" customHeight="1" x14ac:dyDescent="0.25">
      <c r="A132" s="48">
        <f t="shared" si="1"/>
        <v>126</v>
      </c>
      <c r="B132" s="35" t="s">
        <v>190</v>
      </c>
      <c r="C132" s="48" t="s">
        <v>44</v>
      </c>
      <c r="D132" s="48" t="s">
        <v>191</v>
      </c>
      <c r="E132" s="34" t="s">
        <v>185</v>
      </c>
      <c r="F132" s="48">
        <v>100</v>
      </c>
      <c r="G132" s="48" t="s">
        <v>78</v>
      </c>
      <c r="H132" s="49">
        <v>61000</v>
      </c>
      <c r="I132" s="48" t="s">
        <v>604</v>
      </c>
      <c r="J132" s="48" t="s">
        <v>630</v>
      </c>
    </row>
    <row r="133" spans="1:10" ht="75" customHeight="1" x14ac:dyDescent="0.25">
      <c r="A133" s="48">
        <f t="shared" si="1"/>
        <v>127</v>
      </c>
      <c r="B133" s="35" t="s">
        <v>190</v>
      </c>
      <c r="C133" s="48" t="s">
        <v>44</v>
      </c>
      <c r="D133" s="48" t="s">
        <v>191</v>
      </c>
      <c r="E133" s="34" t="s">
        <v>186</v>
      </c>
      <c r="F133" s="48">
        <v>1180</v>
      </c>
      <c r="G133" s="48" t="s">
        <v>78</v>
      </c>
      <c r="H133" s="49">
        <v>160000</v>
      </c>
      <c r="I133" s="48" t="s">
        <v>604</v>
      </c>
      <c r="J133" s="48" t="s">
        <v>630</v>
      </c>
    </row>
    <row r="134" spans="1:10" ht="75" customHeight="1" x14ac:dyDescent="0.25">
      <c r="A134" s="48">
        <f t="shared" si="1"/>
        <v>128</v>
      </c>
      <c r="B134" s="35" t="s">
        <v>190</v>
      </c>
      <c r="C134" s="48" t="s">
        <v>44</v>
      </c>
      <c r="D134" s="48" t="s">
        <v>191</v>
      </c>
      <c r="E134" s="34" t="s">
        <v>187</v>
      </c>
      <c r="F134" s="48">
        <v>500</v>
      </c>
      <c r="G134" s="48" t="s">
        <v>78</v>
      </c>
      <c r="H134" s="49">
        <v>62000</v>
      </c>
      <c r="I134" s="48" t="s">
        <v>604</v>
      </c>
      <c r="J134" s="48" t="s">
        <v>630</v>
      </c>
    </row>
    <row r="135" spans="1:10" ht="75" customHeight="1" x14ac:dyDescent="0.25">
      <c r="A135" s="48">
        <f t="shared" si="1"/>
        <v>129</v>
      </c>
      <c r="B135" s="35" t="s">
        <v>190</v>
      </c>
      <c r="C135" s="48" t="s">
        <v>44</v>
      </c>
      <c r="D135" s="48" t="s">
        <v>191</v>
      </c>
      <c r="E135" s="34" t="s">
        <v>399</v>
      </c>
      <c r="F135" s="48">
        <v>1380</v>
      </c>
      <c r="G135" s="48" t="s">
        <v>78</v>
      </c>
      <c r="H135" s="49">
        <v>145000</v>
      </c>
      <c r="I135" s="48" t="s">
        <v>604</v>
      </c>
      <c r="J135" s="48" t="s">
        <v>630</v>
      </c>
    </row>
    <row r="136" spans="1:10" ht="75" customHeight="1" x14ac:dyDescent="0.25">
      <c r="A136" s="48">
        <f t="shared" si="1"/>
        <v>130</v>
      </c>
      <c r="B136" s="35" t="s">
        <v>190</v>
      </c>
      <c r="C136" s="48" t="s">
        <v>44</v>
      </c>
      <c r="D136" s="48" t="s">
        <v>191</v>
      </c>
      <c r="E136" s="34" t="s">
        <v>400</v>
      </c>
      <c r="F136" s="48">
        <v>600</v>
      </c>
      <c r="G136" s="48" t="s">
        <v>78</v>
      </c>
      <c r="H136" s="49">
        <v>72000</v>
      </c>
      <c r="I136" s="48" t="s">
        <v>604</v>
      </c>
      <c r="J136" s="48" t="s">
        <v>630</v>
      </c>
    </row>
    <row r="137" spans="1:10" ht="75" customHeight="1" x14ac:dyDescent="0.25">
      <c r="A137" s="48">
        <f t="shared" si="1"/>
        <v>131</v>
      </c>
      <c r="B137" s="35" t="s">
        <v>624</v>
      </c>
      <c r="C137" s="48" t="s">
        <v>47</v>
      </c>
      <c r="D137" s="48" t="s">
        <v>192</v>
      </c>
      <c r="E137" s="34" t="s">
        <v>188</v>
      </c>
      <c r="F137" s="48">
        <v>200</v>
      </c>
      <c r="G137" s="48" t="s">
        <v>70</v>
      </c>
      <c r="H137" s="5">
        <v>6000</v>
      </c>
      <c r="I137" s="48" t="s">
        <v>604</v>
      </c>
      <c r="J137" s="48" t="s">
        <v>630</v>
      </c>
    </row>
    <row r="138" spans="1:10" ht="75.75" customHeight="1" x14ac:dyDescent="0.25">
      <c r="A138" s="48">
        <f t="shared" si="1"/>
        <v>132</v>
      </c>
      <c r="B138" s="35" t="s">
        <v>116</v>
      </c>
      <c r="C138" s="48" t="s">
        <v>27</v>
      </c>
      <c r="D138" s="48" t="s">
        <v>104</v>
      </c>
      <c r="E138" s="48" t="s">
        <v>38</v>
      </c>
      <c r="F138" s="72">
        <v>52000</v>
      </c>
      <c r="G138" s="48" t="s">
        <v>28</v>
      </c>
      <c r="H138" s="49">
        <v>252800</v>
      </c>
      <c r="I138" s="48" t="s">
        <v>110</v>
      </c>
      <c r="J138" s="48" t="s">
        <v>630</v>
      </c>
    </row>
    <row r="139" spans="1:10" ht="39" customHeight="1" x14ac:dyDescent="0.25">
      <c r="A139" s="48">
        <f t="shared" ref="A139:A198" si="2">1+A138</f>
        <v>133</v>
      </c>
      <c r="B139" s="35" t="s">
        <v>116</v>
      </c>
      <c r="C139" s="48" t="s">
        <v>27</v>
      </c>
      <c r="D139" s="48" t="s">
        <v>104</v>
      </c>
      <c r="E139" s="48" t="s">
        <v>49</v>
      </c>
      <c r="F139" s="72">
        <v>37000</v>
      </c>
      <c r="G139" s="48" t="s">
        <v>51</v>
      </c>
      <c r="H139" s="49">
        <v>53700</v>
      </c>
      <c r="I139" s="48" t="s">
        <v>110</v>
      </c>
      <c r="J139" s="48" t="s">
        <v>630</v>
      </c>
    </row>
    <row r="140" spans="1:10" ht="50.25" customHeight="1" x14ac:dyDescent="0.25">
      <c r="A140" s="48">
        <f t="shared" si="2"/>
        <v>134</v>
      </c>
      <c r="B140" s="35" t="s">
        <v>116</v>
      </c>
      <c r="C140" s="48" t="s">
        <v>27</v>
      </c>
      <c r="D140" s="48" t="s">
        <v>104</v>
      </c>
      <c r="E140" s="48" t="s">
        <v>50</v>
      </c>
      <c r="F140" s="72">
        <v>42000</v>
      </c>
      <c r="G140" s="48" t="s">
        <v>29</v>
      </c>
      <c r="H140" s="49">
        <v>144500</v>
      </c>
      <c r="I140" s="48" t="s">
        <v>110</v>
      </c>
      <c r="J140" s="48" t="s">
        <v>630</v>
      </c>
    </row>
    <row r="141" spans="1:10" ht="47.25" customHeight="1" x14ac:dyDescent="0.25">
      <c r="A141" s="48">
        <f t="shared" si="2"/>
        <v>135</v>
      </c>
      <c r="B141" s="35" t="s">
        <v>116</v>
      </c>
      <c r="C141" s="48" t="s">
        <v>27</v>
      </c>
      <c r="D141" s="48" t="s">
        <v>104</v>
      </c>
      <c r="E141" s="48" t="s">
        <v>65</v>
      </c>
      <c r="F141" s="72">
        <v>350000</v>
      </c>
      <c r="G141" s="48" t="s">
        <v>29</v>
      </c>
      <c r="H141" s="49">
        <v>33600</v>
      </c>
      <c r="I141" s="48" t="s">
        <v>110</v>
      </c>
      <c r="J141" s="48" t="s">
        <v>630</v>
      </c>
    </row>
    <row r="142" spans="1:10" ht="37.5" customHeight="1" x14ac:dyDescent="0.25">
      <c r="A142" s="48">
        <f t="shared" si="2"/>
        <v>136</v>
      </c>
      <c r="B142" s="35" t="s">
        <v>116</v>
      </c>
      <c r="C142" s="48" t="s">
        <v>27</v>
      </c>
      <c r="D142" s="48" t="s">
        <v>104</v>
      </c>
      <c r="E142" s="48" t="s">
        <v>39</v>
      </c>
      <c r="F142" s="48">
        <v>165000</v>
      </c>
      <c r="G142" s="48" t="s">
        <v>29</v>
      </c>
      <c r="H142" s="49">
        <v>872000</v>
      </c>
      <c r="I142" s="48" t="s">
        <v>110</v>
      </c>
      <c r="J142" s="48" t="s">
        <v>630</v>
      </c>
    </row>
    <row r="143" spans="1:10" ht="51.75" customHeight="1" x14ac:dyDescent="0.25">
      <c r="A143" s="48">
        <f t="shared" si="2"/>
        <v>137</v>
      </c>
      <c r="B143" s="35" t="s">
        <v>116</v>
      </c>
      <c r="C143" s="48" t="s">
        <v>27</v>
      </c>
      <c r="D143" s="48" t="s">
        <v>104</v>
      </c>
      <c r="E143" s="48" t="s">
        <v>48</v>
      </c>
      <c r="F143" s="48">
        <v>40000</v>
      </c>
      <c r="G143" s="48" t="s">
        <v>29</v>
      </c>
      <c r="H143" s="49">
        <v>154800</v>
      </c>
      <c r="I143" s="48" t="s">
        <v>110</v>
      </c>
      <c r="J143" s="48" t="s">
        <v>630</v>
      </c>
    </row>
    <row r="144" spans="1:10" ht="56.25" customHeight="1" x14ac:dyDescent="0.25">
      <c r="A144" s="48">
        <f t="shared" si="2"/>
        <v>138</v>
      </c>
      <c r="B144" s="35" t="s">
        <v>116</v>
      </c>
      <c r="C144" s="48" t="s">
        <v>27</v>
      </c>
      <c r="D144" s="48" t="s">
        <v>104</v>
      </c>
      <c r="E144" s="48" t="s">
        <v>55</v>
      </c>
      <c r="F144" s="48">
        <v>80000</v>
      </c>
      <c r="G144" s="48" t="s">
        <v>30</v>
      </c>
      <c r="H144" s="49">
        <v>114400</v>
      </c>
      <c r="I144" s="48" t="s">
        <v>110</v>
      </c>
      <c r="J144" s="48" t="s">
        <v>630</v>
      </c>
    </row>
    <row r="145" spans="1:10" ht="52.5" customHeight="1" x14ac:dyDescent="0.25">
      <c r="A145" s="48">
        <f t="shared" si="2"/>
        <v>139</v>
      </c>
      <c r="B145" s="35" t="s">
        <v>116</v>
      </c>
      <c r="C145" s="48" t="s">
        <v>27</v>
      </c>
      <c r="D145" s="48" t="s">
        <v>104</v>
      </c>
      <c r="E145" s="48" t="s">
        <v>62</v>
      </c>
      <c r="F145" s="48">
        <v>165000</v>
      </c>
      <c r="G145" s="48" t="s">
        <v>63</v>
      </c>
      <c r="H145" s="49">
        <v>196400</v>
      </c>
      <c r="I145" s="48" t="s">
        <v>110</v>
      </c>
      <c r="J145" s="48" t="s">
        <v>630</v>
      </c>
    </row>
    <row r="146" spans="1:10" ht="123" customHeight="1" x14ac:dyDescent="0.25">
      <c r="A146" s="48">
        <f t="shared" si="2"/>
        <v>140</v>
      </c>
      <c r="B146" s="35" t="s">
        <v>116</v>
      </c>
      <c r="C146" s="48" t="s">
        <v>27</v>
      </c>
      <c r="D146" s="48" t="s">
        <v>104</v>
      </c>
      <c r="E146" s="107" t="s">
        <v>249</v>
      </c>
      <c r="F146" s="48">
        <v>7000</v>
      </c>
      <c r="G146" s="48" t="s">
        <v>407</v>
      </c>
      <c r="H146" s="49">
        <v>125200</v>
      </c>
      <c r="I146" s="48" t="s">
        <v>110</v>
      </c>
      <c r="J146" s="48" t="s">
        <v>630</v>
      </c>
    </row>
    <row r="147" spans="1:10" ht="57" customHeight="1" x14ac:dyDescent="0.25">
      <c r="A147" s="48">
        <f t="shared" si="2"/>
        <v>141</v>
      </c>
      <c r="B147" s="35" t="s">
        <v>116</v>
      </c>
      <c r="C147" s="48" t="s">
        <v>27</v>
      </c>
      <c r="D147" s="48" t="s">
        <v>104</v>
      </c>
      <c r="E147" s="48" t="s">
        <v>52</v>
      </c>
      <c r="F147" s="48">
        <v>26610</v>
      </c>
      <c r="G147" s="48" t="s">
        <v>408</v>
      </c>
      <c r="H147" s="49">
        <v>223500</v>
      </c>
      <c r="I147" s="48" t="s">
        <v>110</v>
      </c>
      <c r="J147" s="48" t="s">
        <v>630</v>
      </c>
    </row>
    <row r="148" spans="1:10" ht="84" customHeight="1" x14ac:dyDescent="0.25">
      <c r="A148" s="48">
        <f t="shared" si="2"/>
        <v>142</v>
      </c>
      <c r="B148" s="35" t="s">
        <v>116</v>
      </c>
      <c r="C148" s="48" t="s">
        <v>27</v>
      </c>
      <c r="D148" s="48" t="s">
        <v>104</v>
      </c>
      <c r="E148" s="107" t="s">
        <v>64</v>
      </c>
      <c r="F148" s="48">
        <v>4500</v>
      </c>
      <c r="G148" s="48" t="s">
        <v>31</v>
      </c>
      <c r="H148" s="49">
        <v>27000</v>
      </c>
      <c r="I148" s="48" t="s">
        <v>110</v>
      </c>
      <c r="J148" s="48" t="s">
        <v>630</v>
      </c>
    </row>
    <row r="149" spans="1:10" ht="82.5" customHeight="1" x14ac:dyDescent="0.25">
      <c r="A149" s="48">
        <f t="shared" si="2"/>
        <v>143</v>
      </c>
      <c r="B149" s="35" t="s">
        <v>116</v>
      </c>
      <c r="C149" s="48" t="s">
        <v>27</v>
      </c>
      <c r="D149" s="48" t="s">
        <v>104</v>
      </c>
      <c r="E149" s="107" t="s">
        <v>66</v>
      </c>
      <c r="F149" s="48">
        <v>62</v>
      </c>
      <c r="G149" s="48" t="s">
        <v>53</v>
      </c>
      <c r="H149" s="49">
        <v>8300</v>
      </c>
      <c r="I149" s="48" t="s">
        <v>110</v>
      </c>
      <c r="J149" s="48" t="s">
        <v>630</v>
      </c>
    </row>
    <row r="150" spans="1:10" ht="76.5" customHeight="1" x14ac:dyDescent="0.25">
      <c r="A150" s="48">
        <f t="shared" si="2"/>
        <v>144</v>
      </c>
      <c r="B150" s="35" t="s">
        <v>116</v>
      </c>
      <c r="C150" s="48" t="s">
        <v>27</v>
      </c>
      <c r="D150" s="48" t="s">
        <v>104</v>
      </c>
      <c r="E150" s="107" t="s">
        <v>250</v>
      </c>
      <c r="F150" s="48">
        <v>6500</v>
      </c>
      <c r="G150" s="48" t="s">
        <v>409</v>
      </c>
      <c r="H150" s="49">
        <v>37300</v>
      </c>
      <c r="I150" s="48" t="s">
        <v>110</v>
      </c>
      <c r="J150" s="48" t="s">
        <v>630</v>
      </c>
    </row>
    <row r="151" spans="1:10" ht="90" customHeight="1" x14ac:dyDescent="0.25">
      <c r="A151" s="48">
        <f t="shared" si="2"/>
        <v>145</v>
      </c>
      <c r="B151" s="35" t="s">
        <v>116</v>
      </c>
      <c r="C151" s="48" t="s">
        <v>27</v>
      </c>
      <c r="D151" s="48" t="s">
        <v>104</v>
      </c>
      <c r="E151" s="107" t="s">
        <v>67</v>
      </c>
      <c r="F151" s="48">
        <v>8200</v>
      </c>
      <c r="G151" s="48" t="s">
        <v>32</v>
      </c>
      <c r="H151" s="49">
        <v>28600</v>
      </c>
      <c r="I151" s="48" t="s">
        <v>110</v>
      </c>
      <c r="J151" s="48" t="s">
        <v>630</v>
      </c>
    </row>
    <row r="152" spans="1:10" ht="61.5" customHeight="1" x14ac:dyDescent="0.25">
      <c r="A152" s="48">
        <f t="shared" si="2"/>
        <v>146</v>
      </c>
      <c r="B152" s="35" t="s">
        <v>116</v>
      </c>
      <c r="C152" s="48" t="s">
        <v>27</v>
      </c>
      <c r="D152" s="48" t="s">
        <v>104</v>
      </c>
      <c r="E152" s="48" t="s">
        <v>54</v>
      </c>
      <c r="F152" s="48">
        <v>32</v>
      </c>
      <c r="G152" s="48" t="s">
        <v>410</v>
      </c>
      <c r="H152" s="49">
        <v>3400</v>
      </c>
      <c r="I152" s="48" t="s">
        <v>110</v>
      </c>
      <c r="J152" s="48" t="s">
        <v>630</v>
      </c>
    </row>
    <row r="153" spans="1:10" ht="46.5" customHeight="1" x14ac:dyDescent="0.25">
      <c r="A153" s="48">
        <f t="shared" si="2"/>
        <v>147</v>
      </c>
      <c r="B153" s="35" t="s">
        <v>116</v>
      </c>
      <c r="C153" s="48" t="s">
        <v>27</v>
      </c>
      <c r="D153" s="48" t="s">
        <v>104</v>
      </c>
      <c r="E153" s="48" t="s">
        <v>196</v>
      </c>
      <c r="F153" s="48">
        <v>3000</v>
      </c>
      <c r="G153" s="2" t="s">
        <v>199</v>
      </c>
      <c r="H153" s="49">
        <v>82300</v>
      </c>
      <c r="I153" s="48" t="s">
        <v>110</v>
      </c>
      <c r="J153" s="48" t="s">
        <v>630</v>
      </c>
    </row>
    <row r="154" spans="1:10" ht="38.25" customHeight="1" x14ac:dyDescent="0.25">
      <c r="A154" s="48">
        <f t="shared" si="2"/>
        <v>148</v>
      </c>
      <c r="B154" s="35" t="s">
        <v>116</v>
      </c>
      <c r="C154" s="48" t="s">
        <v>27</v>
      </c>
      <c r="D154" s="48" t="s">
        <v>104</v>
      </c>
      <c r="E154" s="48" t="s">
        <v>197</v>
      </c>
      <c r="F154" s="48">
        <v>3000</v>
      </c>
      <c r="G154" s="48" t="s">
        <v>200</v>
      </c>
      <c r="H154" s="49">
        <v>77700</v>
      </c>
      <c r="I154" s="48" t="s">
        <v>110</v>
      </c>
      <c r="J154" s="48" t="s">
        <v>630</v>
      </c>
    </row>
    <row r="155" spans="1:10" ht="46.5" customHeight="1" x14ac:dyDescent="0.25">
      <c r="A155" s="48">
        <f t="shared" si="2"/>
        <v>149</v>
      </c>
      <c r="B155" s="35" t="s">
        <v>116</v>
      </c>
      <c r="C155" s="48" t="s">
        <v>27</v>
      </c>
      <c r="D155" s="48" t="s">
        <v>104</v>
      </c>
      <c r="E155" s="48" t="s">
        <v>198</v>
      </c>
      <c r="F155" s="48">
        <v>6000</v>
      </c>
      <c r="G155" s="48" t="s">
        <v>206</v>
      </c>
      <c r="H155" s="49">
        <v>66700</v>
      </c>
      <c r="I155" s="48" t="s">
        <v>110</v>
      </c>
      <c r="J155" s="48" t="s">
        <v>630</v>
      </c>
    </row>
    <row r="156" spans="1:10" ht="59.25" customHeight="1" x14ac:dyDescent="0.25">
      <c r="A156" s="48">
        <f t="shared" si="2"/>
        <v>150</v>
      </c>
      <c r="B156" s="35" t="s">
        <v>353</v>
      </c>
      <c r="C156" s="50" t="s">
        <v>354</v>
      </c>
      <c r="D156" s="48" t="s">
        <v>355</v>
      </c>
      <c r="E156" s="35" t="s">
        <v>251</v>
      </c>
      <c r="F156" s="73">
        <v>1700</v>
      </c>
      <c r="G156" s="2" t="s">
        <v>203</v>
      </c>
      <c r="H156" s="49">
        <v>21500</v>
      </c>
      <c r="I156" s="48" t="s">
        <v>110</v>
      </c>
      <c r="J156" s="48" t="s">
        <v>630</v>
      </c>
    </row>
    <row r="157" spans="1:10" ht="69.95" customHeight="1" x14ac:dyDescent="0.25">
      <c r="A157" s="48">
        <f t="shared" si="2"/>
        <v>151</v>
      </c>
      <c r="B157" s="35" t="s">
        <v>1869</v>
      </c>
      <c r="C157" s="50" t="s">
        <v>356</v>
      </c>
      <c r="D157" s="48" t="s">
        <v>357</v>
      </c>
      <c r="E157" s="35" t="s">
        <v>412</v>
      </c>
      <c r="F157" s="34">
        <v>800</v>
      </c>
      <c r="G157" s="48" t="s">
        <v>200</v>
      </c>
      <c r="H157" s="74">
        <v>58400</v>
      </c>
      <c r="I157" s="48" t="s">
        <v>110</v>
      </c>
      <c r="J157" s="48" t="s">
        <v>630</v>
      </c>
    </row>
    <row r="158" spans="1:10" ht="69.95" customHeight="1" x14ac:dyDescent="0.25">
      <c r="A158" s="48">
        <f t="shared" si="2"/>
        <v>152</v>
      </c>
      <c r="B158" s="35" t="s">
        <v>1869</v>
      </c>
      <c r="C158" s="50" t="s">
        <v>356</v>
      </c>
      <c r="D158" s="48" t="s">
        <v>357</v>
      </c>
      <c r="E158" s="35" t="s">
        <v>436</v>
      </c>
      <c r="F158" s="75">
        <v>4000</v>
      </c>
      <c r="G158" s="48" t="s">
        <v>204</v>
      </c>
      <c r="H158" s="74">
        <v>115500</v>
      </c>
      <c r="I158" s="48" t="s">
        <v>110</v>
      </c>
      <c r="J158" s="48" t="s">
        <v>630</v>
      </c>
    </row>
    <row r="159" spans="1:10" ht="69.95" customHeight="1" x14ac:dyDescent="0.25">
      <c r="A159" s="48">
        <f t="shared" si="2"/>
        <v>153</v>
      </c>
      <c r="B159" s="35" t="s">
        <v>1869</v>
      </c>
      <c r="C159" s="50" t="s">
        <v>356</v>
      </c>
      <c r="D159" s="48" t="s">
        <v>357</v>
      </c>
      <c r="E159" s="36" t="s">
        <v>438</v>
      </c>
      <c r="F159" s="76">
        <v>800</v>
      </c>
      <c r="G159" s="48" t="s">
        <v>70</v>
      </c>
      <c r="H159" s="49">
        <v>201600</v>
      </c>
      <c r="I159" s="48" t="s">
        <v>110</v>
      </c>
      <c r="J159" s="48" t="s">
        <v>630</v>
      </c>
    </row>
    <row r="160" spans="1:10" ht="69.95" customHeight="1" x14ac:dyDescent="0.25">
      <c r="A160" s="48">
        <f t="shared" si="2"/>
        <v>154</v>
      </c>
      <c r="B160" s="35" t="s">
        <v>1869</v>
      </c>
      <c r="C160" s="50" t="s">
        <v>356</v>
      </c>
      <c r="D160" s="48" t="s">
        <v>357</v>
      </c>
      <c r="E160" s="48" t="s">
        <v>252</v>
      </c>
      <c r="F160" s="76">
        <v>2000</v>
      </c>
      <c r="G160" s="48" t="s">
        <v>218</v>
      </c>
      <c r="H160" s="49">
        <v>146400</v>
      </c>
      <c r="I160" s="48" t="s">
        <v>110</v>
      </c>
      <c r="J160" s="48" t="s">
        <v>630</v>
      </c>
    </row>
    <row r="161" spans="1:10" ht="69.95" customHeight="1" x14ac:dyDescent="0.25">
      <c r="A161" s="48">
        <f t="shared" si="2"/>
        <v>155</v>
      </c>
      <c r="B161" s="35" t="s">
        <v>1869</v>
      </c>
      <c r="C161" s="50" t="s">
        <v>356</v>
      </c>
      <c r="D161" s="48" t="s">
        <v>357</v>
      </c>
      <c r="E161" s="48" t="s">
        <v>253</v>
      </c>
      <c r="F161" s="76">
        <v>2000</v>
      </c>
      <c r="G161" s="48" t="s">
        <v>206</v>
      </c>
      <c r="H161" s="49">
        <v>7000</v>
      </c>
      <c r="I161" s="48" t="s">
        <v>110</v>
      </c>
      <c r="J161" s="48" t="s">
        <v>630</v>
      </c>
    </row>
    <row r="162" spans="1:10" ht="69.95" customHeight="1" x14ac:dyDescent="0.25">
      <c r="A162" s="48">
        <f t="shared" si="2"/>
        <v>156</v>
      </c>
      <c r="B162" s="35" t="s">
        <v>625</v>
      </c>
      <c r="C162" s="48" t="s">
        <v>95</v>
      </c>
      <c r="D162" s="48" t="s">
        <v>96</v>
      </c>
      <c r="E162" s="48" t="s">
        <v>254</v>
      </c>
      <c r="F162" s="76">
        <v>1200</v>
      </c>
      <c r="G162" s="2" t="s">
        <v>207</v>
      </c>
      <c r="H162" s="49">
        <v>12000</v>
      </c>
      <c r="I162" s="48" t="s">
        <v>110</v>
      </c>
      <c r="J162" s="48" t="s">
        <v>630</v>
      </c>
    </row>
    <row r="163" spans="1:10" ht="69.95" customHeight="1" x14ac:dyDescent="0.25">
      <c r="A163" s="48">
        <f t="shared" si="2"/>
        <v>157</v>
      </c>
      <c r="B163" s="35" t="s">
        <v>626</v>
      </c>
      <c r="C163" s="48" t="s">
        <v>95</v>
      </c>
      <c r="D163" s="48" t="s">
        <v>96</v>
      </c>
      <c r="E163" s="48" t="s">
        <v>477</v>
      </c>
      <c r="F163" s="76">
        <v>500</v>
      </c>
      <c r="G163" s="2" t="s">
        <v>207</v>
      </c>
      <c r="H163" s="49">
        <v>6400</v>
      </c>
      <c r="I163" s="48" t="s">
        <v>110</v>
      </c>
      <c r="J163" s="48" t="s">
        <v>630</v>
      </c>
    </row>
    <row r="164" spans="1:10" ht="69.95" customHeight="1" x14ac:dyDescent="0.25">
      <c r="A164" s="48">
        <f t="shared" si="2"/>
        <v>158</v>
      </c>
      <c r="B164" s="35" t="s">
        <v>625</v>
      </c>
      <c r="C164" s="48" t="s">
        <v>95</v>
      </c>
      <c r="D164" s="48" t="s">
        <v>96</v>
      </c>
      <c r="E164" s="48" t="s">
        <v>255</v>
      </c>
      <c r="F164" s="76">
        <v>630</v>
      </c>
      <c r="G164" s="48" t="s">
        <v>200</v>
      </c>
      <c r="H164" s="49">
        <v>12000</v>
      </c>
      <c r="I164" s="48" t="s">
        <v>110</v>
      </c>
      <c r="J164" s="48" t="s">
        <v>630</v>
      </c>
    </row>
    <row r="165" spans="1:10" ht="69.95" customHeight="1" x14ac:dyDescent="0.25">
      <c r="A165" s="48">
        <f t="shared" si="2"/>
        <v>159</v>
      </c>
      <c r="B165" s="35" t="s">
        <v>625</v>
      </c>
      <c r="C165" s="48" t="s">
        <v>95</v>
      </c>
      <c r="D165" s="48" t="s">
        <v>96</v>
      </c>
      <c r="E165" s="48" t="s">
        <v>452</v>
      </c>
      <c r="F165" s="76">
        <v>1000</v>
      </c>
      <c r="G165" s="48" t="s">
        <v>218</v>
      </c>
      <c r="H165" s="49">
        <v>43300</v>
      </c>
      <c r="I165" s="48" t="s">
        <v>110</v>
      </c>
      <c r="J165" s="48" t="s">
        <v>630</v>
      </c>
    </row>
    <row r="166" spans="1:10" ht="69.95" customHeight="1" x14ac:dyDescent="0.25">
      <c r="A166" s="48">
        <f t="shared" si="2"/>
        <v>160</v>
      </c>
      <c r="B166" s="35" t="s">
        <v>353</v>
      </c>
      <c r="C166" s="50" t="s">
        <v>354</v>
      </c>
      <c r="D166" s="48" t="s">
        <v>355</v>
      </c>
      <c r="E166" s="2" t="s">
        <v>256</v>
      </c>
      <c r="F166" s="76">
        <v>1500</v>
      </c>
      <c r="G166" s="48" t="s">
        <v>205</v>
      </c>
      <c r="H166" s="49">
        <v>46800</v>
      </c>
      <c r="I166" s="48" t="s">
        <v>110</v>
      </c>
      <c r="J166" s="48" t="s">
        <v>630</v>
      </c>
    </row>
    <row r="167" spans="1:10" ht="69.95" customHeight="1" x14ac:dyDescent="0.25">
      <c r="A167" s="48">
        <f t="shared" si="2"/>
        <v>161</v>
      </c>
      <c r="B167" s="35" t="s">
        <v>625</v>
      </c>
      <c r="C167" s="48" t="s">
        <v>95</v>
      </c>
      <c r="D167" s="48" t="s">
        <v>96</v>
      </c>
      <c r="E167" s="2" t="s">
        <v>257</v>
      </c>
      <c r="F167" s="76">
        <v>1000</v>
      </c>
      <c r="G167" s="48" t="s">
        <v>209</v>
      </c>
      <c r="H167" s="49">
        <v>46600</v>
      </c>
      <c r="I167" s="48" t="s">
        <v>110</v>
      </c>
      <c r="J167" s="48" t="s">
        <v>630</v>
      </c>
    </row>
    <row r="168" spans="1:10" ht="69.95" customHeight="1" x14ac:dyDescent="0.25">
      <c r="A168" s="48">
        <f t="shared" si="2"/>
        <v>162</v>
      </c>
      <c r="B168" s="35" t="s">
        <v>625</v>
      </c>
      <c r="C168" s="48" t="s">
        <v>95</v>
      </c>
      <c r="D168" s="48" t="s">
        <v>96</v>
      </c>
      <c r="E168" s="2" t="s">
        <v>476</v>
      </c>
      <c r="F168" s="76">
        <v>300</v>
      </c>
      <c r="G168" s="48" t="s">
        <v>206</v>
      </c>
      <c r="H168" s="49">
        <v>700</v>
      </c>
      <c r="I168" s="48" t="s">
        <v>110</v>
      </c>
      <c r="J168" s="48" t="s">
        <v>630</v>
      </c>
    </row>
    <row r="169" spans="1:10" ht="129" customHeight="1" x14ac:dyDescent="0.25">
      <c r="A169" s="48">
        <f t="shared" si="2"/>
        <v>163</v>
      </c>
      <c r="B169" s="35" t="s">
        <v>1869</v>
      </c>
      <c r="C169" s="50" t="s">
        <v>356</v>
      </c>
      <c r="D169" s="48" t="s">
        <v>357</v>
      </c>
      <c r="E169" s="2" t="s">
        <v>415</v>
      </c>
      <c r="F169" s="76">
        <v>1000</v>
      </c>
      <c r="G169" s="48" t="s">
        <v>70</v>
      </c>
      <c r="H169" s="74">
        <v>290700</v>
      </c>
      <c r="I169" s="48" t="s">
        <v>110</v>
      </c>
      <c r="J169" s="48" t="s">
        <v>630</v>
      </c>
    </row>
    <row r="170" spans="1:10" ht="59.25" customHeight="1" x14ac:dyDescent="0.25">
      <c r="A170" s="48">
        <f t="shared" si="2"/>
        <v>164</v>
      </c>
      <c r="B170" s="35" t="s">
        <v>353</v>
      </c>
      <c r="C170" s="50" t="s">
        <v>354</v>
      </c>
      <c r="D170" s="48" t="s">
        <v>355</v>
      </c>
      <c r="E170" s="48" t="s">
        <v>258</v>
      </c>
      <c r="F170" s="76">
        <v>2220</v>
      </c>
      <c r="G170" s="48" t="s">
        <v>211</v>
      </c>
      <c r="H170" s="49">
        <v>30000</v>
      </c>
      <c r="I170" s="48" t="s">
        <v>110</v>
      </c>
      <c r="J170" s="48" t="s">
        <v>630</v>
      </c>
    </row>
    <row r="171" spans="1:10" ht="129" customHeight="1" x14ac:dyDescent="0.25">
      <c r="A171" s="48">
        <f t="shared" si="2"/>
        <v>165</v>
      </c>
      <c r="B171" s="35" t="s">
        <v>1869</v>
      </c>
      <c r="C171" s="50" t="s">
        <v>356</v>
      </c>
      <c r="D171" s="48" t="s">
        <v>357</v>
      </c>
      <c r="E171" s="48" t="s">
        <v>259</v>
      </c>
      <c r="F171" s="76">
        <v>20300</v>
      </c>
      <c r="G171" s="48" t="s">
        <v>212</v>
      </c>
      <c r="H171" s="49">
        <v>16500</v>
      </c>
      <c r="I171" s="48" t="s">
        <v>110</v>
      </c>
      <c r="J171" s="48" t="s">
        <v>630</v>
      </c>
    </row>
    <row r="172" spans="1:10" ht="58.5" customHeight="1" x14ac:dyDescent="0.25">
      <c r="A172" s="48">
        <f t="shared" si="2"/>
        <v>166</v>
      </c>
      <c r="B172" s="35" t="s">
        <v>353</v>
      </c>
      <c r="C172" s="50" t="s">
        <v>354</v>
      </c>
      <c r="D172" s="48" t="s">
        <v>355</v>
      </c>
      <c r="E172" s="48" t="s">
        <v>260</v>
      </c>
      <c r="F172" s="76">
        <v>2800</v>
      </c>
      <c r="G172" s="48" t="s">
        <v>204</v>
      </c>
      <c r="H172" s="49">
        <v>25200</v>
      </c>
      <c r="I172" s="48" t="s">
        <v>110</v>
      </c>
      <c r="J172" s="48" t="s">
        <v>630</v>
      </c>
    </row>
    <row r="173" spans="1:10" ht="65.25" customHeight="1" x14ac:dyDescent="0.25">
      <c r="A173" s="48">
        <f t="shared" si="2"/>
        <v>167</v>
      </c>
      <c r="B173" s="35" t="s">
        <v>625</v>
      </c>
      <c r="C173" s="48" t="s">
        <v>95</v>
      </c>
      <c r="D173" s="48" t="s">
        <v>96</v>
      </c>
      <c r="E173" s="48" t="s">
        <v>261</v>
      </c>
      <c r="F173" s="76">
        <v>350</v>
      </c>
      <c r="G173" s="48" t="s">
        <v>213</v>
      </c>
      <c r="H173" s="49">
        <v>41200</v>
      </c>
      <c r="I173" s="48" t="s">
        <v>110</v>
      </c>
      <c r="J173" s="48" t="s">
        <v>630</v>
      </c>
    </row>
    <row r="174" spans="1:10" ht="63.75" customHeight="1" x14ac:dyDescent="0.25">
      <c r="A174" s="48">
        <f t="shared" si="2"/>
        <v>168</v>
      </c>
      <c r="B174" s="35" t="s">
        <v>353</v>
      </c>
      <c r="C174" s="50" t="s">
        <v>354</v>
      </c>
      <c r="D174" s="48" t="s">
        <v>355</v>
      </c>
      <c r="E174" s="48" t="s">
        <v>262</v>
      </c>
      <c r="F174" s="76">
        <v>600</v>
      </c>
      <c r="G174" s="48" t="s">
        <v>214</v>
      </c>
      <c r="H174" s="74">
        <v>46500</v>
      </c>
      <c r="I174" s="48" t="s">
        <v>110</v>
      </c>
      <c r="J174" s="48" t="s">
        <v>630</v>
      </c>
    </row>
    <row r="175" spans="1:10" ht="61.5" customHeight="1" x14ac:dyDescent="0.25">
      <c r="A175" s="48">
        <f t="shared" si="2"/>
        <v>169</v>
      </c>
      <c r="B175" s="35" t="s">
        <v>353</v>
      </c>
      <c r="C175" s="50" t="s">
        <v>354</v>
      </c>
      <c r="D175" s="48" t="s">
        <v>355</v>
      </c>
      <c r="E175" s="48" t="s">
        <v>263</v>
      </c>
      <c r="F175" s="76">
        <v>3100</v>
      </c>
      <c r="G175" s="48" t="s">
        <v>204</v>
      </c>
      <c r="H175" s="49">
        <v>30000</v>
      </c>
      <c r="I175" s="48" t="s">
        <v>110</v>
      </c>
      <c r="J175" s="48" t="s">
        <v>630</v>
      </c>
    </row>
    <row r="176" spans="1:10" ht="60" customHeight="1" x14ac:dyDescent="0.25">
      <c r="A176" s="48">
        <f t="shared" si="2"/>
        <v>170</v>
      </c>
      <c r="B176" s="35" t="s">
        <v>353</v>
      </c>
      <c r="C176" s="50" t="s">
        <v>354</v>
      </c>
      <c r="D176" s="48" t="s">
        <v>355</v>
      </c>
      <c r="E176" s="48" t="s">
        <v>445</v>
      </c>
      <c r="F176" s="76">
        <v>1200</v>
      </c>
      <c r="G176" s="48" t="s">
        <v>204</v>
      </c>
      <c r="H176" s="49">
        <v>14000</v>
      </c>
      <c r="I176" s="48" t="s">
        <v>110</v>
      </c>
      <c r="J176" s="48" t="s">
        <v>630</v>
      </c>
    </row>
    <row r="177" spans="1:10" ht="62.25" customHeight="1" x14ac:dyDescent="0.25">
      <c r="A177" s="48">
        <f t="shared" si="2"/>
        <v>171</v>
      </c>
      <c r="B177" s="35" t="s">
        <v>353</v>
      </c>
      <c r="C177" s="50" t="s">
        <v>354</v>
      </c>
      <c r="D177" s="48" t="s">
        <v>355</v>
      </c>
      <c r="E177" s="48" t="s">
        <v>444</v>
      </c>
      <c r="F177" s="76">
        <v>1200</v>
      </c>
      <c r="G177" s="48" t="s">
        <v>204</v>
      </c>
      <c r="H177" s="49">
        <v>65000</v>
      </c>
      <c r="I177" s="48" t="s">
        <v>110</v>
      </c>
      <c r="J177" s="48" t="s">
        <v>630</v>
      </c>
    </row>
    <row r="178" spans="1:10" ht="62.25" customHeight="1" x14ac:dyDescent="0.25">
      <c r="A178" s="48">
        <f t="shared" si="2"/>
        <v>172</v>
      </c>
      <c r="B178" s="35" t="s">
        <v>353</v>
      </c>
      <c r="C178" s="50" t="s">
        <v>354</v>
      </c>
      <c r="D178" s="48" t="s">
        <v>355</v>
      </c>
      <c r="E178" s="48" t="s">
        <v>264</v>
      </c>
      <c r="F178" s="76">
        <v>2600</v>
      </c>
      <c r="G178" s="48" t="s">
        <v>70</v>
      </c>
      <c r="H178" s="49">
        <v>129500</v>
      </c>
      <c r="I178" s="48" t="s">
        <v>110</v>
      </c>
      <c r="J178" s="48" t="s">
        <v>630</v>
      </c>
    </row>
    <row r="179" spans="1:10" ht="58.5" customHeight="1" x14ac:dyDescent="0.25">
      <c r="A179" s="48">
        <f t="shared" si="2"/>
        <v>173</v>
      </c>
      <c r="B179" s="35" t="s">
        <v>353</v>
      </c>
      <c r="C179" s="50" t="s">
        <v>354</v>
      </c>
      <c r="D179" s="48" t="s">
        <v>355</v>
      </c>
      <c r="E179" s="48" t="s">
        <v>446</v>
      </c>
      <c r="F179" s="76">
        <v>2000</v>
      </c>
      <c r="G179" s="48" t="s">
        <v>70</v>
      </c>
      <c r="H179" s="49">
        <v>104400</v>
      </c>
      <c r="I179" s="48" t="s">
        <v>110</v>
      </c>
      <c r="J179" s="48" t="s">
        <v>630</v>
      </c>
    </row>
    <row r="180" spans="1:10" ht="92.25" customHeight="1" x14ac:dyDescent="0.25">
      <c r="A180" s="48">
        <f t="shared" si="2"/>
        <v>174</v>
      </c>
      <c r="B180" s="35" t="s">
        <v>1869</v>
      </c>
      <c r="C180" s="50" t="s">
        <v>356</v>
      </c>
      <c r="D180" s="48" t="s">
        <v>357</v>
      </c>
      <c r="E180" s="48" t="s">
        <v>265</v>
      </c>
      <c r="F180" s="76">
        <v>1800</v>
      </c>
      <c r="G180" s="2" t="s">
        <v>204</v>
      </c>
      <c r="H180" s="49">
        <v>16200</v>
      </c>
      <c r="I180" s="48" t="s">
        <v>110</v>
      </c>
      <c r="J180" s="48" t="s">
        <v>630</v>
      </c>
    </row>
    <row r="181" spans="1:10" ht="87" customHeight="1" x14ac:dyDescent="0.25">
      <c r="A181" s="48">
        <f t="shared" si="2"/>
        <v>175</v>
      </c>
      <c r="B181" s="35" t="s">
        <v>625</v>
      </c>
      <c r="C181" s="48" t="s">
        <v>95</v>
      </c>
      <c r="D181" s="48" t="s">
        <v>96</v>
      </c>
      <c r="E181" s="48" t="s">
        <v>491</v>
      </c>
      <c r="F181" s="76">
        <v>600</v>
      </c>
      <c r="G181" s="48" t="s">
        <v>492</v>
      </c>
      <c r="H181" s="74">
        <v>18000</v>
      </c>
      <c r="I181" s="48" t="s">
        <v>110</v>
      </c>
      <c r="J181" s="48" t="s">
        <v>630</v>
      </c>
    </row>
    <row r="182" spans="1:10" ht="61.5" customHeight="1" x14ac:dyDescent="0.25">
      <c r="A182" s="48">
        <f t="shared" si="2"/>
        <v>176</v>
      </c>
      <c r="B182" s="35" t="s">
        <v>353</v>
      </c>
      <c r="C182" s="50" t="s">
        <v>354</v>
      </c>
      <c r="D182" s="48" t="s">
        <v>355</v>
      </c>
      <c r="E182" s="48" t="s">
        <v>266</v>
      </c>
      <c r="F182" s="76">
        <v>200</v>
      </c>
      <c r="G182" s="48" t="s">
        <v>204</v>
      </c>
      <c r="H182" s="49">
        <v>67200</v>
      </c>
      <c r="I182" s="48" t="s">
        <v>110</v>
      </c>
      <c r="J182" s="48" t="s">
        <v>630</v>
      </c>
    </row>
    <row r="183" spans="1:10" ht="106.5" customHeight="1" x14ac:dyDescent="0.25">
      <c r="A183" s="48">
        <f t="shared" si="2"/>
        <v>177</v>
      </c>
      <c r="B183" s="35" t="s">
        <v>625</v>
      </c>
      <c r="C183" s="48" t="s">
        <v>95</v>
      </c>
      <c r="D183" s="48" t="s">
        <v>96</v>
      </c>
      <c r="E183" s="48" t="s">
        <v>267</v>
      </c>
      <c r="F183" s="76">
        <v>1800</v>
      </c>
      <c r="G183" s="2" t="s">
        <v>215</v>
      </c>
      <c r="H183" s="74">
        <v>46500</v>
      </c>
      <c r="I183" s="48" t="s">
        <v>110</v>
      </c>
      <c r="J183" s="48" t="s">
        <v>630</v>
      </c>
    </row>
    <row r="184" spans="1:10" ht="72" customHeight="1" x14ac:dyDescent="0.25">
      <c r="A184" s="48">
        <f t="shared" si="2"/>
        <v>178</v>
      </c>
      <c r="B184" s="35" t="s">
        <v>625</v>
      </c>
      <c r="C184" s="48" t="s">
        <v>95</v>
      </c>
      <c r="D184" s="48" t="s">
        <v>96</v>
      </c>
      <c r="E184" s="48" t="s">
        <v>478</v>
      </c>
      <c r="F184" s="76">
        <v>800</v>
      </c>
      <c r="G184" s="48" t="s">
        <v>216</v>
      </c>
      <c r="H184" s="74">
        <v>22000</v>
      </c>
      <c r="I184" s="48" t="s">
        <v>110</v>
      </c>
      <c r="J184" s="48" t="s">
        <v>630</v>
      </c>
    </row>
    <row r="185" spans="1:10" ht="105" customHeight="1" x14ac:dyDescent="0.25">
      <c r="A185" s="48">
        <f t="shared" si="2"/>
        <v>179</v>
      </c>
      <c r="B185" s="35" t="s">
        <v>625</v>
      </c>
      <c r="C185" s="48" t="s">
        <v>95</v>
      </c>
      <c r="D185" s="48" t="s">
        <v>96</v>
      </c>
      <c r="E185" s="48" t="s">
        <v>479</v>
      </c>
      <c r="F185" s="76">
        <v>800</v>
      </c>
      <c r="G185" s="48" t="s">
        <v>216</v>
      </c>
      <c r="H185" s="74">
        <v>15200</v>
      </c>
      <c r="I185" s="48" t="s">
        <v>110</v>
      </c>
      <c r="J185" s="48" t="s">
        <v>630</v>
      </c>
    </row>
    <row r="186" spans="1:10" ht="61.5" customHeight="1" x14ac:dyDescent="0.25">
      <c r="A186" s="48">
        <f t="shared" si="2"/>
        <v>180</v>
      </c>
      <c r="B186" s="35" t="s">
        <v>353</v>
      </c>
      <c r="C186" s="50" t="s">
        <v>354</v>
      </c>
      <c r="D186" s="48" t="s">
        <v>355</v>
      </c>
      <c r="E186" s="48" t="s">
        <v>268</v>
      </c>
      <c r="F186" s="76">
        <v>4400</v>
      </c>
      <c r="G186" s="48" t="s">
        <v>216</v>
      </c>
      <c r="H186" s="49">
        <v>90000</v>
      </c>
      <c r="I186" s="48" t="s">
        <v>110</v>
      </c>
      <c r="J186" s="48" t="s">
        <v>630</v>
      </c>
    </row>
    <row r="187" spans="1:10" ht="71.25" customHeight="1" x14ac:dyDescent="0.25">
      <c r="A187" s="48">
        <f t="shared" si="2"/>
        <v>181</v>
      </c>
      <c r="B187" s="35" t="s">
        <v>625</v>
      </c>
      <c r="C187" s="48" t="s">
        <v>95</v>
      </c>
      <c r="D187" s="48" t="s">
        <v>96</v>
      </c>
      <c r="E187" s="48" t="s">
        <v>269</v>
      </c>
      <c r="F187" s="76">
        <v>1800</v>
      </c>
      <c r="G187" s="48" t="s">
        <v>217</v>
      </c>
      <c r="H187" s="49">
        <v>97200</v>
      </c>
      <c r="I187" s="48" t="s">
        <v>110</v>
      </c>
      <c r="J187" s="48" t="s">
        <v>630</v>
      </c>
    </row>
    <row r="188" spans="1:10" ht="76.5" customHeight="1" x14ac:dyDescent="0.25">
      <c r="A188" s="48">
        <f t="shared" si="2"/>
        <v>182</v>
      </c>
      <c r="B188" s="35" t="s">
        <v>625</v>
      </c>
      <c r="C188" s="48" t="s">
        <v>95</v>
      </c>
      <c r="D188" s="48" t="s">
        <v>96</v>
      </c>
      <c r="E188" s="48" t="s">
        <v>270</v>
      </c>
      <c r="F188" s="76">
        <v>2400</v>
      </c>
      <c r="G188" s="48" t="s">
        <v>218</v>
      </c>
      <c r="H188" s="49">
        <v>100000</v>
      </c>
      <c r="I188" s="48" t="s">
        <v>110</v>
      </c>
      <c r="J188" s="48" t="s">
        <v>630</v>
      </c>
    </row>
    <row r="189" spans="1:10" ht="60" customHeight="1" x14ac:dyDescent="0.25">
      <c r="A189" s="48">
        <f t="shared" si="2"/>
        <v>183</v>
      </c>
      <c r="B189" s="35" t="s">
        <v>353</v>
      </c>
      <c r="C189" s="50" t="s">
        <v>354</v>
      </c>
      <c r="D189" s="48" t="s">
        <v>355</v>
      </c>
      <c r="E189" s="48" t="s">
        <v>416</v>
      </c>
      <c r="F189" s="76">
        <v>600</v>
      </c>
      <c r="G189" s="76" t="s">
        <v>209</v>
      </c>
      <c r="H189" s="74">
        <v>100800</v>
      </c>
      <c r="I189" s="48" t="s">
        <v>110</v>
      </c>
      <c r="J189" s="48" t="s">
        <v>630</v>
      </c>
    </row>
    <row r="190" spans="1:10" ht="67.5" customHeight="1" x14ac:dyDescent="0.25">
      <c r="A190" s="48">
        <f t="shared" si="2"/>
        <v>184</v>
      </c>
      <c r="B190" s="35" t="s">
        <v>625</v>
      </c>
      <c r="C190" s="48" t="s">
        <v>95</v>
      </c>
      <c r="D190" s="48" t="s">
        <v>96</v>
      </c>
      <c r="E190" s="6" t="s">
        <v>271</v>
      </c>
      <c r="F190" s="76">
        <v>500</v>
      </c>
      <c r="G190" s="48" t="s">
        <v>216</v>
      </c>
      <c r="H190" s="49">
        <v>4800</v>
      </c>
      <c r="I190" s="48" t="s">
        <v>110</v>
      </c>
      <c r="J190" s="48" t="s">
        <v>630</v>
      </c>
    </row>
    <row r="191" spans="1:10" ht="60.75" customHeight="1" x14ac:dyDescent="0.25">
      <c r="A191" s="48">
        <f t="shared" si="2"/>
        <v>185</v>
      </c>
      <c r="B191" s="35" t="s">
        <v>353</v>
      </c>
      <c r="C191" s="50" t="s">
        <v>354</v>
      </c>
      <c r="D191" s="48" t="s">
        <v>355</v>
      </c>
      <c r="E191" s="48" t="s">
        <v>272</v>
      </c>
      <c r="F191" s="76">
        <v>500</v>
      </c>
      <c r="G191" s="48" t="s">
        <v>209</v>
      </c>
      <c r="H191" s="49">
        <v>55200</v>
      </c>
      <c r="I191" s="48" t="s">
        <v>110</v>
      </c>
      <c r="J191" s="48" t="s">
        <v>630</v>
      </c>
    </row>
    <row r="192" spans="1:10" ht="68.25" customHeight="1" x14ac:dyDescent="0.25">
      <c r="A192" s="48">
        <f t="shared" si="2"/>
        <v>186</v>
      </c>
      <c r="B192" s="35" t="s">
        <v>625</v>
      </c>
      <c r="C192" s="48" t="s">
        <v>95</v>
      </c>
      <c r="D192" s="48" t="s">
        <v>96</v>
      </c>
      <c r="E192" s="48" t="s">
        <v>273</v>
      </c>
      <c r="F192" s="76">
        <v>2000</v>
      </c>
      <c r="G192" s="2" t="s">
        <v>219</v>
      </c>
      <c r="H192" s="49">
        <v>56400</v>
      </c>
      <c r="I192" s="48" t="s">
        <v>110</v>
      </c>
      <c r="J192" s="48" t="s">
        <v>630</v>
      </c>
    </row>
    <row r="193" spans="1:10" ht="59.25" customHeight="1" x14ac:dyDescent="0.25">
      <c r="A193" s="48">
        <f t="shared" si="2"/>
        <v>187</v>
      </c>
      <c r="B193" s="35" t="s">
        <v>353</v>
      </c>
      <c r="C193" s="50" t="s">
        <v>354</v>
      </c>
      <c r="D193" s="48" t="s">
        <v>355</v>
      </c>
      <c r="E193" s="48" t="s">
        <v>274</v>
      </c>
      <c r="F193" s="76">
        <v>3000</v>
      </c>
      <c r="G193" s="48" t="s">
        <v>204</v>
      </c>
      <c r="H193" s="49">
        <v>12500</v>
      </c>
      <c r="I193" s="48" t="s">
        <v>110</v>
      </c>
      <c r="J193" s="48" t="s">
        <v>630</v>
      </c>
    </row>
    <row r="194" spans="1:10" ht="60.75" customHeight="1" x14ac:dyDescent="0.25">
      <c r="A194" s="48">
        <f t="shared" si="2"/>
        <v>188</v>
      </c>
      <c r="B194" s="35" t="s">
        <v>353</v>
      </c>
      <c r="C194" s="50" t="s">
        <v>354</v>
      </c>
      <c r="D194" s="48" t="s">
        <v>355</v>
      </c>
      <c r="E194" s="48" t="s">
        <v>275</v>
      </c>
      <c r="F194" s="76">
        <v>1200</v>
      </c>
      <c r="G194" s="48" t="s">
        <v>204</v>
      </c>
      <c r="H194" s="49">
        <v>43200</v>
      </c>
      <c r="I194" s="48" t="s">
        <v>110</v>
      </c>
      <c r="J194" s="48" t="s">
        <v>630</v>
      </c>
    </row>
    <row r="195" spans="1:10" ht="60" customHeight="1" x14ac:dyDescent="0.25">
      <c r="A195" s="48">
        <f t="shared" si="2"/>
        <v>189</v>
      </c>
      <c r="B195" s="35" t="s">
        <v>353</v>
      </c>
      <c r="C195" s="50" t="s">
        <v>354</v>
      </c>
      <c r="D195" s="48" t="s">
        <v>355</v>
      </c>
      <c r="E195" s="48" t="s">
        <v>443</v>
      </c>
      <c r="F195" s="76">
        <v>1200</v>
      </c>
      <c r="G195" s="48" t="s">
        <v>204</v>
      </c>
      <c r="H195" s="49">
        <v>45000</v>
      </c>
      <c r="I195" s="48" t="s">
        <v>110</v>
      </c>
      <c r="J195" s="48" t="s">
        <v>630</v>
      </c>
    </row>
    <row r="196" spans="1:10" ht="75.75" customHeight="1" x14ac:dyDescent="0.25">
      <c r="A196" s="48">
        <f t="shared" si="2"/>
        <v>190</v>
      </c>
      <c r="B196" s="35" t="s">
        <v>625</v>
      </c>
      <c r="C196" s="48" t="s">
        <v>95</v>
      </c>
      <c r="D196" s="48" t="s">
        <v>96</v>
      </c>
      <c r="E196" s="48" t="s">
        <v>276</v>
      </c>
      <c r="F196" s="76">
        <v>1440</v>
      </c>
      <c r="G196" s="48" t="s">
        <v>204</v>
      </c>
      <c r="H196" s="49">
        <v>39600</v>
      </c>
      <c r="I196" s="48" t="s">
        <v>110</v>
      </c>
      <c r="J196" s="48" t="s">
        <v>630</v>
      </c>
    </row>
    <row r="197" spans="1:10" ht="60" customHeight="1" x14ac:dyDescent="0.25">
      <c r="A197" s="48">
        <f t="shared" si="2"/>
        <v>191</v>
      </c>
      <c r="B197" s="35" t="s">
        <v>353</v>
      </c>
      <c r="C197" s="50" t="s">
        <v>354</v>
      </c>
      <c r="D197" s="48" t="s">
        <v>355</v>
      </c>
      <c r="E197" s="48" t="s">
        <v>277</v>
      </c>
      <c r="F197" s="76">
        <v>1020</v>
      </c>
      <c r="G197" s="48" t="s">
        <v>220</v>
      </c>
      <c r="H197" s="49">
        <v>18300</v>
      </c>
      <c r="I197" s="48" t="s">
        <v>110</v>
      </c>
      <c r="J197" s="48" t="s">
        <v>630</v>
      </c>
    </row>
    <row r="198" spans="1:10" ht="65.25" customHeight="1" x14ac:dyDescent="0.25">
      <c r="A198" s="48">
        <f t="shared" si="2"/>
        <v>192</v>
      </c>
      <c r="B198" s="35" t="s">
        <v>625</v>
      </c>
      <c r="C198" s="48" t="s">
        <v>95</v>
      </c>
      <c r="D198" s="48" t="s">
        <v>96</v>
      </c>
      <c r="E198" s="48" t="s">
        <v>278</v>
      </c>
      <c r="F198" s="76">
        <v>2900</v>
      </c>
      <c r="G198" s="48" t="s">
        <v>222</v>
      </c>
      <c r="H198" s="49">
        <v>239500</v>
      </c>
      <c r="I198" s="48" t="s">
        <v>110</v>
      </c>
      <c r="J198" s="48" t="s">
        <v>630</v>
      </c>
    </row>
    <row r="199" spans="1:10" ht="105" customHeight="1" x14ac:dyDescent="0.25">
      <c r="A199" s="48">
        <f t="shared" ref="A199:A262" si="3">1+A198</f>
        <v>193</v>
      </c>
      <c r="B199" s="35" t="s">
        <v>625</v>
      </c>
      <c r="C199" s="48" t="s">
        <v>95</v>
      </c>
      <c r="D199" s="48" t="s">
        <v>96</v>
      </c>
      <c r="E199" s="48" t="s">
        <v>279</v>
      </c>
      <c r="F199" s="76">
        <v>500</v>
      </c>
      <c r="G199" s="48" t="s">
        <v>223</v>
      </c>
      <c r="H199" s="49">
        <v>22200</v>
      </c>
      <c r="I199" s="48" t="s">
        <v>110</v>
      </c>
      <c r="J199" s="48" t="s">
        <v>630</v>
      </c>
    </row>
    <row r="200" spans="1:10" ht="58.5" customHeight="1" x14ac:dyDescent="0.25">
      <c r="A200" s="48">
        <f t="shared" si="3"/>
        <v>194</v>
      </c>
      <c r="B200" s="35" t="s">
        <v>353</v>
      </c>
      <c r="C200" s="50" t="s">
        <v>354</v>
      </c>
      <c r="D200" s="48" t="s">
        <v>355</v>
      </c>
      <c r="E200" s="48" t="s">
        <v>280</v>
      </c>
      <c r="F200" s="76">
        <v>600</v>
      </c>
      <c r="G200" s="48" t="s">
        <v>210</v>
      </c>
      <c r="H200" s="49">
        <v>23100</v>
      </c>
      <c r="I200" s="48" t="s">
        <v>110</v>
      </c>
      <c r="J200" s="48" t="s">
        <v>630</v>
      </c>
    </row>
    <row r="201" spans="1:10" ht="62.25" customHeight="1" x14ac:dyDescent="0.25">
      <c r="A201" s="48">
        <f t="shared" si="3"/>
        <v>195</v>
      </c>
      <c r="B201" s="75" t="s">
        <v>353</v>
      </c>
      <c r="C201" s="77" t="s">
        <v>354</v>
      </c>
      <c r="D201" s="34" t="s">
        <v>355</v>
      </c>
      <c r="E201" s="48" t="s">
        <v>418</v>
      </c>
      <c r="F201" s="76">
        <v>1200</v>
      </c>
      <c r="G201" s="48" t="s">
        <v>70</v>
      </c>
      <c r="H201" s="74">
        <v>65000</v>
      </c>
      <c r="I201" s="48" t="s">
        <v>110</v>
      </c>
      <c r="J201" s="48" t="s">
        <v>630</v>
      </c>
    </row>
    <row r="202" spans="1:10" ht="61.5" customHeight="1" x14ac:dyDescent="0.25">
      <c r="A202" s="48">
        <f t="shared" si="3"/>
        <v>196</v>
      </c>
      <c r="B202" s="75" t="s">
        <v>353</v>
      </c>
      <c r="C202" s="77" t="s">
        <v>354</v>
      </c>
      <c r="D202" s="34" t="s">
        <v>355</v>
      </c>
      <c r="E202" s="48" t="s">
        <v>419</v>
      </c>
      <c r="F202" s="76">
        <v>2600</v>
      </c>
      <c r="G202" s="48" t="s">
        <v>70</v>
      </c>
      <c r="H202" s="74">
        <v>75000</v>
      </c>
      <c r="I202" s="48" t="s">
        <v>110</v>
      </c>
      <c r="J202" s="48" t="s">
        <v>630</v>
      </c>
    </row>
    <row r="203" spans="1:10" ht="60" customHeight="1" x14ac:dyDescent="0.25">
      <c r="A203" s="48">
        <f t="shared" si="3"/>
        <v>197</v>
      </c>
      <c r="B203" s="75" t="s">
        <v>353</v>
      </c>
      <c r="C203" s="77" t="s">
        <v>354</v>
      </c>
      <c r="D203" s="34" t="s">
        <v>355</v>
      </c>
      <c r="E203" s="48" t="s">
        <v>421</v>
      </c>
      <c r="F203" s="76">
        <v>1200</v>
      </c>
      <c r="G203" s="48" t="s">
        <v>70</v>
      </c>
      <c r="H203" s="74">
        <v>89000</v>
      </c>
      <c r="I203" s="48" t="s">
        <v>110</v>
      </c>
      <c r="J203" s="48" t="s">
        <v>630</v>
      </c>
    </row>
    <row r="204" spans="1:10" ht="60.75" customHeight="1" x14ac:dyDescent="0.25">
      <c r="A204" s="48">
        <f t="shared" si="3"/>
        <v>198</v>
      </c>
      <c r="B204" s="35" t="s">
        <v>353</v>
      </c>
      <c r="C204" s="50" t="s">
        <v>354</v>
      </c>
      <c r="D204" s="48" t="s">
        <v>355</v>
      </c>
      <c r="E204" s="34" t="s">
        <v>457</v>
      </c>
      <c r="F204" s="78">
        <v>1200</v>
      </c>
      <c r="G204" s="34" t="s">
        <v>458</v>
      </c>
      <c r="H204" s="74">
        <v>32000</v>
      </c>
      <c r="I204" s="48" t="s">
        <v>110</v>
      </c>
      <c r="J204" s="48" t="s">
        <v>630</v>
      </c>
    </row>
    <row r="205" spans="1:10" ht="62.25" customHeight="1" x14ac:dyDescent="0.25">
      <c r="A205" s="48">
        <f t="shared" si="3"/>
        <v>199</v>
      </c>
      <c r="B205" s="35" t="s">
        <v>353</v>
      </c>
      <c r="C205" s="50" t="s">
        <v>354</v>
      </c>
      <c r="D205" s="48" t="s">
        <v>355</v>
      </c>
      <c r="E205" s="48" t="s">
        <v>423</v>
      </c>
      <c r="F205" s="76">
        <v>3600</v>
      </c>
      <c r="G205" s="48" t="s">
        <v>70</v>
      </c>
      <c r="H205" s="5">
        <v>143000</v>
      </c>
      <c r="I205" s="48" t="s">
        <v>110</v>
      </c>
      <c r="J205" s="48" t="s">
        <v>630</v>
      </c>
    </row>
    <row r="206" spans="1:10" ht="93" customHeight="1" x14ac:dyDescent="0.25">
      <c r="A206" s="48">
        <f t="shared" si="3"/>
        <v>200</v>
      </c>
      <c r="B206" s="35" t="s">
        <v>1869</v>
      </c>
      <c r="C206" s="50" t="s">
        <v>356</v>
      </c>
      <c r="D206" s="48" t="s">
        <v>357</v>
      </c>
      <c r="E206" s="48" t="s">
        <v>281</v>
      </c>
      <c r="F206" s="76">
        <v>1200</v>
      </c>
      <c r="G206" s="48" t="s">
        <v>70</v>
      </c>
      <c r="H206" s="49">
        <v>86400</v>
      </c>
      <c r="I206" s="48" t="s">
        <v>110</v>
      </c>
      <c r="J206" s="48" t="s">
        <v>630</v>
      </c>
    </row>
    <row r="207" spans="1:10" ht="60.75" customHeight="1" x14ac:dyDescent="0.25">
      <c r="A207" s="48">
        <f t="shared" si="3"/>
        <v>201</v>
      </c>
      <c r="B207" s="35" t="s">
        <v>353</v>
      </c>
      <c r="C207" s="50" t="s">
        <v>354</v>
      </c>
      <c r="D207" s="48" t="s">
        <v>355</v>
      </c>
      <c r="E207" s="48" t="s">
        <v>453</v>
      </c>
      <c r="F207" s="76">
        <v>620</v>
      </c>
      <c r="G207" s="48" t="s">
        <v>448</v>
      </c>
      <c r="H207" s="49">
        <v>260400</v>
      </c>
      <c r="I207" s="48" t="s">
        <v>110</v>
      </c>
      <c r="J207" s="48" t="s">
        <v>630</v>
      </c>
    </row>
    <row r="208" spans="1:10" ht="99" customHeight="1" x14ac:dyDescent="0.25">
      <c r="A208" s="48">
        <f t="shared" si="3"/>
        <v>202</v>
      </c>
      <c r="B208" s="35" t="s">
        <v>1869</v>
      </c>
      <c r="C208" s="50" t="s">
        <v>356</v>
      </c>
      <c r="D208" s="48" t="s">
        <v>357</v>
      </c>
      <c r="E208" s="2" t="s">
        <v>282</v>
      </c>
      <c r="F208" s="76">
        <v>3000</v>
      </c>
      <c r="G208" s="2" t="s">
        <v>204</v>
      </c>
      <c r="H208" s="49">
        <v>45800</v>
      </c>
      <c r="I208" s="48" t="s">
        <v>110</v>
      </c>
      <c r="J208" s="48" t="s">
        <v>630</v>
      </c>
    </row>
    <row r="209" spans="1:10" ht="91.5" customHeight="1" x14ac:dyDescent="0.25">
      <c r="A209" s="48">
        <f t="shared" si="3"/>
        <v>203</v>
      </c>
      <c r="B209" s="35" t="s">
        <v>1869</v>
      </c>
      <c r="C209" s="50" t="s">
        <v>356</v>
      </c>
      <c r="D209" s="48" t="s">
        <v>357</v>
      </c>
      <c r="E209" s="48" t="s">
        <v>283</v>
      </c>
      <c r="F209" s="76">
        <v>3600</v>
      </c>
      <c r="G209" s="48" t="s">
        <v>204</v>
      </c>
      <c r="H209" s="49">
        <v>34300</v>
      </c>
      <c r="I209" s="48" t="s">
        <v>110</v>
      </c>
      <c r="J209" s="48" t="s">
        <v>630</v>
      </c>
    </row>
    <row r="210" spans="1:10" ht="132" customHeight="1" x14ac:dyDescent="0.25">
      <c r="A210" s="48">
        <f t="shared" si="3"/>
        <v>204</v>
      </c>
      <c r="B210" s="35" t="s">
        <v>1869</v>
      </c>
      <c r="C210" s="50" t="s">
        <v>356</v>
      </c>
      <c r="D210" s="48" t="s">
        <v>357</v>
      </c>
      <c r="E210" s="48" t="s">
        <v>413</v>
      </c>
      <c r="F210" s="76">
        <v>1200</v>
      </c>
      <c r="G210" s="48" t="s">
        <v>206</v>
      </c>
      <c r="H210" s="74">
        <v>24000</v>
      </c>
      <c r="I210" s="48" t="s">
        <v>110</v>
      </c>
      <c r="J210" s="48" t="s">
        <v>630</v>
      </c>
    </row>
    <row r="211" spans="1:10" ht="93" customHeight="1" x14ac:dyDescent="0.25">
      <c r="A211" s="48">
        <f t="shared" si="3"/>
        <v>205</v>
      </c>
      <c r="B211" s="35" t="s">
        <v>1869</v>
      </c>
      <c r="C211" s="50" t="s">
        <v>356</v>
      </c>
      <c r="D211" s="48" t="s">
        <v>357</v>
      </c>
      <c r="E211" s="48" t="s">
        <v>284</v>
      </c>
      <c r="F211" s="76">
        <v>1800</v>
      </c>
      <c r="G211" s="48" t="s">
        <v>204</v>
      </c>
      <c r="H211" s="49">
        <v>19500</v>
      </c>
      <c r="I211" s="48" t="s">
        <v>110</v>
      </c>
      <c r="J211" s="48" t="s">
        <v>630</v>
      </c>
    </row>
    <row r="212" spans="1:10" ht="61.5" customHeight="1" x14ac:dyDescent="0.25">
      <c r="A212" s="48">
        <f t="shared" si="3"/>
        <v>206</v>
      </c>
      <c r="B212" s="35" t="s">
        <v>353</v>
      </c>
      <c r="C212" s="50" t="s">
        <v>354</v>
      </c>
      <c r="D212" s="48" t="s">
        <v>355</v>
      </c>
      <c r="E212" s="48" t="s">
        <v>447</v>
      </c>
      <c r="F212" s="76">
        <v>1100</v>
      </c>
      <c r="G212" s="48" t="s">
        <v>448</v>
      </c>
      <c r="H212" s="49">
        <v>38000</v>
      </c>
      <c r="I212" s="48" t="s">
        <v>110</v>
      </c>
      <c r="J212" s="48" t="s">
        <v>630</v>
      </c>
    </row>
    <row r="213" spans="1:10" ht="89.25" customHeight="1" x14ac:dyDescent="0.25">
      <c r="A213" s="48">
        <f t="shared" si="3"/>
        <v>207</v>
      </c>
      <c r="B213" s="35" t="s">
        <v>1869</v>
      </c>
      <c r="C213" s="50" t="s">
        <v>356</v>
      </c>
      <c r="D213" s="48" t="s">
        <v>357</v>
      </c>
      <c r="E213" s="48" t="s">
        <v>439</v>
      </c>
      <c r="F213" s="76">
        <v>1740</v>
      </c>
      <c r="G213" s="48" t="s">
        <v>204</v>
      </c>
      <c r="H213" s="49">
        <v>30000</v>
      </c>
      <c r="I213" s="48" t="s">
        <v>110</v>
      </c>
      <c r="J213" s="48" t="s">
        <v>630</v>
      </c>
    </row>
    <row r="214" spans="1:10" ht="61.5" customHeight="1" x14ac:dyDescent="0.25">
      <c r="A214" s="48">
        <f t="shared" si="3"/>
        <v>208</v>
      </c>
      <c r="B214" s="35" t="s">
        <v>353</v>
      </c>
      <c r="C214" s="50" t="s">
        <v>354</v>
      </c>
      <c r="D214" s="48" t="s">
        <v>355</v>
      </c>
      <c r="E214" s="48" t="s">
        <v>466</v>
      </c>
      <c r="F214" s="76">
        <v>1800</v>
      </c>
      <c r="G214" s="2" t="s">
        <v>224</v>
      </c>
      <c r="H214" s="49">
        <v>88600</v>
      </c>
      <c r="I214" s="48" t="s">
        <v>110</v>
      </c>
      <c r="J214" s="48" t="s">
        <v>630</v>
      </c>
    </row>
    <row r="215" spans="1:10" ht="66.75" customHeight="1" x14ac:dyDescent="0.25">
      <c r="A215" s="48">
        <f t="shared" si="3"/>
        <v>209</v>
      </c>
      <c r="B215" s="35" t="s">
        <v>625</v>
      </c>
      <c r="C215" s="48" t="s">
        <v>95</v>
      </c>
      <c r="D215" s="48" t="s">
        <v>96</v>
      </c>
      <c r="E215" s="48" t="s">
        <v>493</v>
      </c>
      <c r="F215" s="76">
        <v>1000</v>
      </c>
      <c r="G215" s="48" t="s">
        <v>204</v>
      </c>
      <c r="H215" s="49">
        <v>18000</v>
      </c>
      <c r="I215" s="48" t="s">
        <v>110</v>
      </c>
      <c r="J215" s="48" t="s">
        <v>630</v>
      </c>
    </row>
    <row r="216" spans="1:10" ht="80.25" customHeight="1" x14ac:dyDescent="0.25">
      <c r="A216" s="48">
        <f t="shared" si="3"/>
        <v>210</v>
      </c>
      <c r="B216" s="35" t="s">
        <v>625</v>
      </c>
      <c r="C216" s="48" t="s">
        <v>95</v>
      </c>
      <c r="D216" s="48" t="s">
        <v>96</v>
      </c>
      <c r="E216" s="48" t="s">
        <v>285</v>
      </c>
      <c r="F216" s="76">
        <v>420</v>
      </c>
      <c r="G216" s="48" t="s">
        <v>225</v>
      </c>
      <c r="H216" s="49">
        <v>14200</v>
      </c>
      <c r="I216" s="48" t="s">
        <v>110</v>
      </c>
      <c r="J216" s="48" t="s">
        <v>630</v>
      </c>
    </row>
    <row r="217" spans="1:10" ht="60" customHeight="1" x14ac:dyDescent="0.25">
      <c r="A217" s="48">
        <f t="shared" si="3"/>
        <v>211</v>
      </c>
      <c r="B217" s="35" t="s">
        <v>353</v>
      </c>
      <c r="C217" s="50" t="s">
        <v>354</v>
      </c>
      <c r="D217" s="48" t="s">
        <v>355</v>
      </c>
      <c r="E217" s="48" t="s">
        <v>286</v>
      </c>
      <c r="F217" s="76">
        <v>2000</v>
      </c>
      <c r="G217" s="48" t="s">
        <v>204</v>
      </c>
      <c r="H217" s="49">
        <v>14000</v>
      </c>
      <c r="I217" s="48" t="s">
        <v>110</v>
      </c>
      <c r="J217" s="48" t="s">
        <v>630</v>
      </c>
    </row>
    <row r="218" spans="1:10" ht="61.5" customHeight="1" x14ac:dyDescent="0.25">
      <c r="A218" s="48">
        <f t="shared" si="3"/>
        <v>212</v>
      </c>
      <c r="B218" s="35" t="s">
        <v>353</v>
      </c>
      <c r="C218" s="50" t="s">
        <v>354</v>
      </c>
      <c r="D218" s="48" t="s">
        <v>355</v>
      </c>
      <c r="E218" s="2" t="s">
        <v>414</v>
      </c>
      <c r="F218" s="76">
        <v>2000</v>
      </c>
      <c r="G218" s="48" t="s">
        <v>70</v>
      </c>
      <c r="H218" s="49">
        <v>288000</v>
      </c>
      <c r="I218" s="48" t="s">
        <v>110</v>
      </c>
      <c r="J218" s="48" t="s">
        <v>630</v>
      </c>
    </row>
    <row r="219" spans="1:10" ht="69" customHeight="1" x14ac:dyDescent="0.25">
      <c r="A219" s="48">
        <f t="shared" si="3"/>
        <v>213</v>
      </c>
      <c r="B219" s="35" t="s">
        <v>625</v>
      </c>
      <c r="C219" s="48" t="s">
        <v>95</v>
      </c>
      <c r="D219" s="48" t="s">
        <v>96</v>
      </c>
      <c r="E219" s="48" t="s">
        <v>287</v>
      </c>
      <c r="F219" s="76">
        <v>1300</v>
      </c>
      <c r="G219" s="48" t="s">
        <v>218</v>
      </c>
      <c r="H219" s="49">
        <v>57800</v>
      </c>
      <c r="I219" s="48" t="s">
        <v>110</v>
      </c>
      <c r="J219" s="48" t="s">
        <v>630</v>
      </c>
    </row>
    <row r="220" spans="1:10" ht="87" customHeight="1" x14ac:dyDescent="0.25">
      <c r="A220" s="48">
        <f t="shared" si="3"/>
        <v>214</v>
      </c>
      <c r="B220" s="15" t="s">
        <v>1869</v>
      </c>
      <c r="C220" s="9" t="s">
        <v>356</v>
      </c>
      <c r="D220" s="6" t="s">
        <v>357</v>
      </c>
      <c r="E220" s="48" t="s">
        <v>420</v>
      </c>
      <c r="F220" s="76">
        <v>600</v>
      </c>
      <c r="G220" s="48" t="s">
        <v>70</v>
      </c>
      <c r="H220" s="49">
        <v>85500</v>
      </c>
      <c r="I220" s="48" t="s">
        <v>110</v>
      </c>
      <c r="J220" s="48" t="s">
        <v>630</v>
      </c>
    </row>
    <row r="221" spans="1:10" ht="61.5" customHeight="1" x14ac:dyDescent="0.25">
      <c r="A221" s="48">
        <f t="shared" si="3"/>
        <v>215</v>
      </c>
      <c r="B221" s="35" t="s">
        <v>353</v>
      </c>
      <c r="C221" s="50" t="s">
        <v>354</v>
      </c>
      <c r="D221" s="48" t="s">
        <v>355</v>
      </c>
      <c r="E221" s="48" t="s">
        <v>504</v>
      </c>
      <c r="F221" s="76">
        <v>1800</v>
      </c>
      <c r="G221" s="48" t="s">
        <v>204</v>
      </c>
      <c r="H221" s="49">
        <v>18200</v>
      </c>
      <c r="I221" s="48" t="s">
        <v>110</v>
      </c>
      <c r="J221" s="48" t="s">
        <v>630</v>
      </c>
    </row>
    <row r="222" spans="1:10" ht="82.5" customHeight="1" x14ac:dyDescent="0.25">
      <c r="A222" s="48">
        <f t="shared" si="3"/>
        <v>216</v>
      </c>
      <c r="B222" s="35" t="s">
        <v>625</v>
      </c>
      <c r="C222" s="48" t="s">
        <v>95</v>
      </c>
      <c r="D222" s="48" t="s">
        <v>96</v>
      </c>
      <c r="E222" s="48" t="s">
        <v>471</v>
      </c>
      <c r="F222" s="76">
        <v>300</v>
      </c>
      <c r="G222" s="48" t="s">
        <v>70</v>
      </c>
      <c r="H222" s="74">
        <v>26000</v>
      </c>
      <c r="I222" s="48" t="s">
        <v>110</v>
      </c>
      <c r="J222" s="48" t="s">
        <v>630</v>
      </c>
    </row>
    <row r="223" spans="1:10" ht="60.75" customHeight="1" x14ac:dyDescent="0.25">
      <c r="A223" s="48">
        <f t="shared" si="3"/>
        <v>217</v>
      </c>
      <c r="B223" s="35" t="s">
        <v>353</v>
      </c>
      <c r="C223" s="50" t="s">
        <v>354</v>
      </c>
      <c r="D223" s="48" t="s">
        <v>355</v>
      </c>
      <c r="E223" s="48" t="s">
        <v>288</v>
      </c>
      <c r="F223" s="76">
        <v>1200</v>
      </c>
      <c r="G223" s="48" t="s">
        <v>204</v>
      </c>
      <c r="H223" s="49">
        <v>8700</v>
      </c>
      <c r="I223" s="48" t="s">
        <v>110</v>
      </c>
      <c r="J223" s="48" t="s">
        <v>630</v>
      </c>
    </row>
    <row r="224" spans="1:10" ht="58.5" customHeight="1" x14ac:dyDescent="0.25">
      <c r="A224" s="48">
        <f t="shared" si="3"/>
        <v>218</v>
      </c>
      <c r="B224" s="35" t="s">
        <v>353</v>
      </c>
      <c r="C224" s="50" t="s">
        <v>354</v>
      </c>
      <c r="D224" s="48" t="s">
        <v>355</v>
      </c>
      <c r="E224" s="48" t="s">
        <v>289</v>
      </c>
      <c r="F224" s="76">
        <v>4000</v>
      </c>
      <c r="G224" s="48" t="s">
        <v>205</v>
      </c>
      <c r="H224" s="49">
        <v>233300</v>
      </c>
      <c r="I224" s="48" t="s">
        <v>110</v>
      </c>
      <c r="J224" s="48" t="s">
        <v>630</v>
      </c>
    </row>
    <row r="225" spans="1:10" ht="63" customHeight="1" x14ac:dyDescent="0.25">
      <c r="A225" s="48">
        <f t="shared" si="3"/>
        <v>219</v>
      </c>
      <c r="B225" s="35" t="s">
        <v>353</v>
      </c>
      <c r="C225" s="50" t="s">
        <v>354</v>
      </c>
      <c r="D225" s="48" t="s">
        <v>355</v>
      </c>
      <c r="E225" s="48" t="s">
        <v>290</v>
      </c>
      <c r="F225" s="76">
        <v>2400</v>
      </c>
      <c r="G225" s="48" t="s">
        <v>205</v>
      </c>
      <c r="H225" s="49">
        <v>135400</v>
      </c>
      <c r="I225" s="48" t="s">
        <v>110</v>
      </c>
      <c r="J225" s="48" t="s">
        <v>630</v>
      </c>
    </row>
    <row r="226" spans="1:10" ht="60.75" customHeight="1" x14ac:dyDescent="0.25">
      <c r="A226" s="48">
        <f t="shared" si="3"/>
        <v>220</v>
      </c>
      <c r="B226" s="35" t="s">
        <v>353</v>
      </c>
      <c r="C226" s="50" t="s">
        <v>354</v>
      </c>
      <c r="D226" s="48" t="s">
        <v>355</v>
      </c>
      <c r="E226" s="48" t="s">
        <v>291</v>
      </c>
      <c r="F226" s="76">
        <v>4000</v>
      </c>
      <c r="G226" s="48" t="s">
        <v>70</v>
      </c>
      <c r="H226" s="49">
        <v>260000</v>
      </c>
      <c r="I226" s="48" t="s">
        <v>110</v>
      </c>
      <c r="J226" s="48" t="s">
        <v>630</v>
      </c>
    </row>
    <row r="227" spans="1:10" ht="61.5" customHeight="1" x14ac:dyDescent="0.25">
      <c r="A227" s="48">
        <f t="shared" si="3"/>
        <v>221</v>
      </c>
      <c r="B227" s="35" t="s">
        <v>353</v>
      </c>
      <c r="C227" s="50" t="s">
        <v>354</v>
      </c>
      <c r="D227" s="48" t="s">
        <v>355</v>
      </c>
      <c r="E227" s="48" t="s">
        <v>292</v>
      </c>
      <c r="F227" s="76">
        <v>1000</v>
      </c>
      <c r="G227" s="48" t="s">
        <v>207</v>
      </c>
      <c r="H227" s="49">
        <v>6000</v>
      </c>
      <c r="I227" s="48" t="s">
        <v>110</v>
      </c>
      <c r="J227" s="48" t="s">
        <v>630</v>
      </c>
    </row>
    <row r="228" spans="1:10" ht="62.25" customHeight="1" x14ac:dyDescent="0.25">
      <c r="A228" s="48">
        <f t="shared" si="3"/>
        <v>222</v>
      </c>
      <c r="B228" s="35" t="s">
        <v>353</v>
      </c>
      <c r="C228" s="50" t="s">
        <v>354</v>
      </c>
      <c r="D228" s="48" t="s">
        <v>355</v>
      </c>
      <c r="E228" s="48" t="s">
        <v>293</v>
      </c>
      <c r="F228" s="76">
        <v>1200</v>
      </c>
      <c r="G228" s="2" t="s">
        <v>218</v>
      </c>
      <c r="H228" s="49">
        <v>93600</v>
      </c>
      <c r="I228" s="48" t="s">
        <v>110</v>
      </c>
      <c r="J228" s="48" t="s">
        <v>630</v>
      </c>
    </row>
    <row r="229" spans="1:10" ht="62.25" customHeight="1" x14ac:dyDescent="0.25">
      <c r="A229" s="48">
        <f t="shared" si="3"/>
        <v>223</v>
      </c>
      <c r="B229" s="35" t="s">
        <v>353</v>
      </c>
      <c r="C229" s="50" t="s">
        <v>354</v>
      </c>
      <c r="D229" s="48" t="s">
        <v>355</v>
      </c>
      <c r="E229" s="48" t="s">
        <v>294</v>
      </c>
      <c r="F229" s="76">
        <v>1000</v>
      </c>
      <c r="G229" s="48" t="s">
        <v>207</v>
      </c>
      <c r="H229" s="49">
        <v>2820</v>
      </c>
      <c r="I229" s="48" t="s">
        <v>110</v>
      </c>
      <c r="J229" s="48" t="s">
        <v>630</v>
      </c>
    </row>
    <row r="230" spans="1:10" ht="65.25" customHeight="1" x14ac:dyDescent="0.25">
      <c r="A230" s="48">
        <f t="shared" si="3"/>
        <v>224</v>
      </c>
      <c r="B230" s="35" t="s">
        <v>625</v>
      </c>
      <c r="C230" s="48" t="s">
        <v>95</v>
      </c>
      <c r="D230" s="48" t="s">
        <v>96</v>
      </c>
      <c r="E230" s="2" t="s">
        <v>295</v>
      </c>
      <c r="F230" s="76">
        <v>1200</v>
      </c>
      <c r="G230" s="2" t="s">
        <v>227</v>
      </c>
      <c r="H230" s="49">
        <v>21500</v>
      </c>
      <c r="I230" s="48" t="s">
        <v>110</v>
      </c>
      <c r="J230" s="48" t="s">
        <v>630</v>
      </c>
    </row>
    <row r="231" spans="1:10" ht="72" customHeight="1" x14ac:dyDescent="0.25">
      <c r="A231" s="48">
        <f t="shared" si="3"/>
        <v>225</v>
      </c>
      <c r="B231" s="35" t="s">
        <v>625</v>
      </c>
      <c r="C231" s="48" t="s">
        <v>95</v>
      </c>
      <c r="D231" s="48" t="s">
        <v>96</v>
      </c>
      <c r="E231" s="48" t="s">
        <v>296</v>
      </c>
      <c r="F231" s="76">
        <v>1400</v>
      </c>
      <c r="G231" s="48" t="s">
        <v>227</v>
      </c>
      <c r="H231" s="49">
        <v>13500</v>
      </c>
      <c r="I231" s="48" t="s">
        <v>110</v>
      </c>
      <c r="J231" s="48" t="s">
        <v>630</v>
      </c>
    </row>
    <row r="232" spans="1:10" ht="92.25" customHeight="1" x14ac:dyDescent="0.25">
      <c r="A232" s="48">
        <f t="shared" si="3"/>
        <v>226</v>
      </c>
      <c r="B232" s="35" t="s">
        <v>351</v>
      </c>
      <c r="C232" s="48" t="s">
        <v>352</v>
      </c>
      <c r="D232" s="48" t="s">
        <v>1868</v>
      </c>
      <c r="E232" s="35" t="s">
        <v>297</v>
      </c>
      <c r="F232" s="76">
        <v>600</v>
      </c>
      <c r="G232" s="48" t="s">
        <v>29</v>
      </c>
      <c r="H232" s="49">
        <v>7500</v>
      </c>
      <c r="I232" s="48" t="s">
        <v>110</v>
      </c>
      <c r="J232" s="48" t="s">
        <v>630</v>
      </c>
    </row>
    <row r="233" spans="1:10" ht="60.75" customHeight="1" x14ac:dyDescent="0.25">
      <c r="A233" s="48">
        <f t="shared" si="3"/>
        <v>227</v>
      </c>
      <c r="B233" s="35" t="s">
        <v>353</v>
      </c>
      <c r="C233" s="50" t="s">
        <v>354</v>
      </c>
      <c r="D233" s="48" t="s">
        <v>355</v>
      </c>
      <c r="E233" s="48" t="s">
        <v>298</v>
      </c>
      <c r="F233" s="76">
        <v>2500</v>
      </c>
      <c r="G233" s="48" t="s">
        <v>226</v>
      </c>
      <c r="H233" s="49">
        <v>15800</v>
      </c>
      <c r="I233" s="48" t="s">
        <v>110</v>
      </c>
      <c r="J233" s="48" t="s">
        <v>630</v>
      </c>
    </row>
    <row r="234" spans="1:10" ht="59.25" customHeight="1" x14ac:dyDescent="0.25">
      <c r="A234" s="48">
        <f t="shared" si="3"/>
        <v>228</v>
      </c>
      <c r="B234" s="35" t="s">
        <v>353</v>
      </c>
      <c r="C234" s="50" t="s">
        <v>354</v>
      </c>
      <c r="D234" s="48" t="s">
        <v>355</v>
      </c>
      <c r="E234" s="48" t="s">
        <v>437</v>
      </c>
      <c r="F234" s="76">
        <v>2100</v>
      </c>
      <c r="G234" s="48" t="s">
        <v>204</v>
      </c>
      <c r="H234" s="49">
        <v>24000</v>
      </c>
      <c r="I234" s="48" t="s">
        <v>110</v>
      </c>
      <c r="J234" s="48" t="s">
        <v>630</v>
      </c>
    </row>
    <row r="235" spans="1:10" ht="59.25" customHeight="1" x14ac:dyDescent="0.25">
      <c r="A235" s="48">
        <f t="shared" si="3"/>
        <v>229</v>
      </c>
      <c r="B235" s="35" t="s">
        <v>353</v>
      </c>
      <c r="C235" s="50" t="s">
        <v>354</v>
      </c>
      <c r="D235" s="48" t="s">
        <v>355</v>
      </c>
      <c r="E235" s="48" t="s">
        <v>450</v>
      </c>
      <c r="F235" s="76">
        <v>600</v>
      </c>
      <c r="G235" s="48" t="s">
        <v>451</v>
      </c>
      <c r="H235" s="49">
        <v>22000</v>
      </c>
      <c r="I235" s="48" t="s">
        <v>110</v>
      </c>
      <c r="J235" s="48" t="s">
        <v>630</v>
      </c>
    </row>
    <row r="236" spans="1:10" ht="63" customHeight="1" x14ac:dyDescent="0.25">
      <c r="A236" s="48">
        <f t="shared" si="3"/>
        <v>230</v>
      </c>
      <c r="B236" s="35" t="s">
        <v>353</v>
      </c>
      <c r="C236" s="50" t="s">
        <v>440</v>
      </c>
      <c r="D236" s="48" t="s">
        <v>355</v>
      </c>
      <c r="E236" s="48" t="s">
        <v>449</v>
      </c>
      <c r="F236" s="76">
        <v>1500</v>
      </c>
      <c r="G236" s="48" t="s">
        <v>204</v>
      </c>
      <c r="H236" s="49">
        <v>70200</v>
      </c>
      <c r="I236" s="48" t="s">
        <v>110</v>
      </c>
      <c r="J236" s="48" t="s">
        <v>630</v>
      </c>
    </row>
    <row r="237" spans="1:10" ht="72.75" customHeight="1" x14ac:dyDescent="0.25">
      <c r="A237" s="48">
        <f t="shared" si="3"/>
        <v>231</v>
      </c>
      <c r="B237" s="35" t="s">
        <v>625</v>
      </c>
      <c r="C237" s="48" t="s">
        <v>95</v>
      </c>
      <c r="D237" s="48" t="s">
        <v>96</v>
      </c>
      <c r="E237" s="48" t="s">
        <v>299</v>
      </c>
      <c r="F237" s="76">
        <v>2200</v>
      </c>
      <c r="G237" s="48" t="s">
        <v>228</v>
      </c>
      <c r="H237" s="49">
        <v>23500</v>
      </c>
      <c r="I237" s="48" t="s">
        <v>110</v>
      </c>
      <c r="J237" s="48" t="s">
        <v>630</v>
      </c>
    </row>
    <row r="238" spans="1:10" ht="69.75" customHeight="1" x14ac:dyDescent="0.25">
      <c r="A238" s="48">
        <f t="shared" si="3"/>
        <v>232</v>
      </c>
      <c r="B238" s="35" t="s">
        <v>625</v>
      </c>
      <c r="C238" s="48" t="s">
        <v>95</v>
      </c>
      <c r="D238" s="48" t="s">
        <v>96</v>
      </c>
      <c r="E238" s="48" t="s">
        <v>441</v>
      </c>
      <c r="F238" s="76">
        <v>1000</v>
      </c>
      <c r="G238" s="48" t="s">
        <v>204</v>
      </c>
      <c r="H238" s="49">
        <v>10000</v>
      </c>
      <c r="I238" s="48" t="s">
        <v>110</v>
      </c>
      <c r="J238" s="48" t="s">
        <v>630</v>
      </c>
    </row>
    <row r="239" spans="1:10" ht="62.25" customHeight="1" x14ac:dyDescent="0.25">
      <c r="A239" s="48">
        <f t="shared" si="3"/>
        <v>233</v>
      </c>
      <c r="B239" s="35" t="s">
        <v>353</v>
      </c>
      <c r="C239" s="50" t="s">
        <v>354</v>
      </c>
      <c r="D239" s="48" t="s">
        <v>355</v>
      </c>
      <c r="E239" s="48" t="s">
        <v>300</v>
      </c>
      <c r="F239" s="76">
        <v>600</v>
      </c>
      <c r="G239" s="48" t="s">
        <v>204</v>
      </c>
      <c r="H239" s="49">
        <v>16300</v>
      </c>
      <c r="I239" s="48" t="s">
        <v>110</v>
      </c>
      <c r="J239" s="48" t="s">
        <v>630</v>
      </c>
    </row>
    <row r="240" spans="1:10" ht="60.75" customHeight="1" x14ac:dyDescent="0.25">
      <c r="A240" s="48">
        <f t="shared" si="3"/>
        <v>234</v>
      </c>
      <c r="B240" s="35" t="s">
        <v>353</v>
      </c>
      <c r="C240" s="50" t="s">
        <v>354</v>
      </c>
      <c r="D240" s="48" t="s">
        <v>355</v>
      </c>
      <c r="E240" s="48" t="s">
        <v>301</v>
      </c>
      <c r="F240" s="76">
        <v>2400</v>
      </c>
      <c r="G240" s="48" t="s">
        <v>204</v>
      </c>
      <c r="H240" s="49">
        <v>8400</v>
      </c>
      <c r="I240" s="48" t="s">
        <v>110</v>
      </c>
      <c r="J240" s="48" t="s">
        <v>630</v>
      </c>
    </row>
    <row r="241" spans="1:10" ht="60" customHeight="1" x14ac:dyDescent="0.25">
      <c r="A241" s="48">
        <f t="shared" si="3"/>
        <v>235</v>
      </c>
      <c r="B241" s="35" t="s">
        <v>353</v>
      </c>
      <c r="C241" s="50" t="s">
        <v>354</v>
      </c>
      <c r="D241" s="48" t="s">
        <v>355</v>
      </c>
      <c r="E241" s="48" t="s">
        <v>302</v>
      </c>
      <c r="F241" s="76">
        <v>1200</v>
      </c>
      <c r="G241" s="48" t="s">
        <v>221</v>
      </c>
      <c r="H241" s="49">
        <v>24500</v>
      </c>
      <c r="I241" s="48" t="s">
        <v>110</v>
      </c>
      <c r="J241" s="48" t="s">
        <v>630</v>
      </c>
    </row>
    <row r="242" spans="1:10" ht="76.5" customHeight="1" x14ac:dyDescent="0.25">
      <c r="A242" s="48">
        <f t="shared" si="3"/>
        <v>236</v>
      </c>
      <c r="B242" s="35" t="s">
        <v>625</v>
      </c>
      <c r="C242" s="48" t="s">
        <v>95</v>
      </c>
      <c r="D242" s="48" t="s">
        <v>96</v>
      </c>
      <c r="E242" s="48" t="s">
        <v>442</v>
      </c>
      <c r="F242" s="76">
        <v>1200</v>
      </c>
      <c r="G242" s="2" t="s">
        <v>204</v>
      </c>
      <c r="H242" s="5">
        <v>45000</v>
      </c>
      <c r="I242" s="48" t="s">
        <v>110</v>
      </c>
      <c r="J242" s="48" t="s">
        <v>630</v>
      </c>
    </row>
    <row r="243" spans="1:10" ht="65.099999999999994" customHeight="1" x14ac:dyDescent="0.25">
      <c r="A243" s="48">
        <f t="shared" si="3"/>
        <v>237</v>
      </c>
      <c r="B243" s="35" t="s">
        <v>360</v>
      </c>
      <c r="C243" s="50" t="s">
        <v>358</v>
      </c>
      <c r="D243" s="48" t="s">
        <v>359</v>
      </c>
      <c r="E243" s="48" t="s">
        <v>303</v>
      </c>
      <c r="F243" s="76">
        <v>3640</v>
      </c>
      <c r="G243" s="2" t="s">
        <v>204</v>
      </c>
      <c r="H243" s="49">
        <v>11000</v>
      </c>
      <c r="I243" s="48" t="s">
        <v>110</v>
      </c>
      <c r="J243" s="48" t="s">
        <v>630</v>
      </c>
    </row>
    <row r="244" spans="1:10" ht="65.099999999999994" customHeight="1" x14ac:dyDescent="0.25">
      <c r="A244" s="48">
        <f t="shared" si="3"/>
        <v>238</v>
      </c>
      <c r="B244" s="35" t="s">
        <v>360</v>
      </c>
      <c r="C244" s="50" t="s">
        <v>358</v>
      </c>
      <c r="D244" s="48" t="s">
        <v>359</v>
      </c>
      <c r="E244" s="48" t="s">
        <v>304</v>
      </c>
      <c r="F244" s="76">
        <v>1800</v>
      </c>
      <c r="G244" s="48" t="s">
        <v>229</v>
      </c>
      <c r="H244" s="49">
        <v>33100</v>
      </c>
      <c r="I244" s="48" t="s">
        <v>110</v>
      </c>
      <c r="J244" s="48" t="s">
        <v>630</v>
      </c>
    </row>
    <row r="245" spans="1:10" ht="65.099999999999994" customHeight="1" x14ac:dyDescent="0.25">
      <c r="A245" s="48">
        <f t="shared" si="3"/>
        <v>239</v>
      </c>
      <c r="B245" s="35" t="s">
        <v>360</v>
      </c>
      <c r="C245" s="50" t="s">
        <v>358</v>
      </c>
      <c r="D245" s="48" t="s">
        <v>359</v>
      </c>
      <c r="E245" s="48" t="s">
        <v>305</v>
      </c>
      <c r="F245" s="76">
        <v>2500</v>
      </c>
      <c r="G245" s="48" t="s">
        <v>209</v>
      </c>
      <c r="H245" s="49">
        <v>70000</v>
      </c>
      <c r="I245" s="48" t="s">
        <v>110</v>
      </c>
      <c r="J245" s="48" t="s">
        <v>630</v>
      </c>
    </row>
    <row r="246" spans="1:10" ht="65.099999999999994" customHeight="1" x14ac:dyDescent="0.25">
      <c r="A246" s="48">
        <f t="shared" si="3"/>
        <v>240</v>
      </c>
      <c r="B246" s="35" t="s">
        <v>360</v>
      </c>
      <c r="C246" s="50" t="s">
        <v>358</v>
      </c>
      <c r="D246" s="48" t="s">
        <v>359</v>
      </c>
      <c r="E246" s="48" t="s">
        <v>306</v>
      </c>
      <c r="F246" s="76">
        <v>1200</v>
      </c>
      <c r="G246" s="48" t="s">
        <v>221</v>
      </c>
      <c r="H246" s="49">
        <v>25800</v>
      </c>
      <c r="I246" s="48" t="s">
        <v>110</v>
      </c>
      <c r="J246" s="48" t="s">
        <v>630</v>
      </c>
    </row>
    <row r="247" spans="1:10" ht="65.099999999999994" customHeight="1" x14ac:dyDescent="0.25">
      <c r="A247" s="48">
        <f t="shared" si="3"/>
        <v>241</v>
      </c>
      <c r="B247" s="35" t="s">
        <v>360</v>
      </c>
      <c r="C247" s="50" t="s">
        <v>358</v>
      </c>
      <c r="D247" s="48" t="s">
        <v>359</v>
      </c>
      <c r="E247" s="48" t="s">
        <v>307</v>
      </c>
      <c r="F247" s="76">
        <v>3600</v>
      </c>
      <c r="G247" s="48" t="s">
        <v>204</v>
      </c>
      <c r="H247" s="49">
        <v>47600</v>
      </c>
      <c r="I247" s="48" t="s">
        <v>110</v>
      </c>
      <c r="J247" s="48" t="s">
        <v>630</v>
      </c>
    </row>
    <row r="248" spans="1:10" ht="65.099999999999994" customHeight="1" x14ac:dyDescent="0.25">
      <c r="A248" s="48">
        <f t="shared" si="3"/>
        <v>242</v>
      </c>
      <c r="B248" s="35" t="s">
        <v>360</v>
      </c>
      <c r="C248" s="50" t="s">
        <v>358</v>
      </c>
      <c r="D248" s="48" t="s">
        <v>359</v>
      </c>
      <c r="E248" s="48" t="s">
        <v>481</v>
      </c>
      <c r="F248" s="76">
        <v>1000</v>
      </c>
      <c r="G248" s="48" t="s">
        <v>204</v>
      </c>
      <c r="H248" s="49">
        <v>15000</v>
      </c>
      <c r="I248" s="48" t="s">
        <v>110</v>
      </c>
      <c r="J248" s="48" t="s">
        <v>630</v>
      </c>
    </row>
    <row r="249" spans="1:10" ht="65.099999999999994" customHeight="1" x14ac:dyDescent="0.25">
      <c r="A249" s="48">
        <f t="shared" si="3"/>
        <v>243</v>
      </c>
      <c r="B249" s="35" t="s">
        <v>360</v>
      </c>
      <c r="C249" s="50" t="s">
        <v>358</v>
      </c>
      <c r="D249" s="48" t="s">
        <v>359</v>
      </c>
      <c r="E249" s="48" t="s">
        <v>308</v>
      </c>
      <c r="F249" s="76">
        <v>3000</v>
      </c>
      <c r="G249" s="48" t="s">
        <v>230</v>
      </c>
      <c r="H249" s="49">
        <v>10500</v>
      </c>
      <c r="I249" s="48" t="s">
        <v>110</v>
      </c>
      <c r="J249" s="48" t="s">
        <v>630</v>
      </c>
    </row>
    <row r="250" spans="1:10" ht="65.099999999999994" customHeight="1" x14ac:dyDescent="0.25">
      <c r="A250" s="48">
        <f t="shared" si="3"/>
        <v>244</v>
      </c>
      <c r="B250" s="35" t="s">
        <v>117</v>
      </c>
      <c r="C250" s="48" t="s">
        <v>95</v>
      </c>
      <c r="D250" s="48" t="s">
        <v>96</v>
      </c>
      <c r="E250" s="48" t="s">
        <v>309</v>
      </c>
      <c r="F250" s="76">
        <v>2300</v>
      </c>
      <c r="G250" s="48" t="s">
        <v>231</v>
      </c>
      <c r="H250" s="49">
        <v>37800</v>
      </c>
      <c r="I250" s="48" t="s">
        <v>110</v>
      </c>
      <c r="J250" s="48" t="s">
        <v>630</v>
      </c>
    </row>
    <row r="251" spans="1:10" ht="65.099999999999994" customHeight="1" x14ac:dyDescent="0.25">
      <c r="A251" s="48">
        <f t="shared" si="3"/>
        <v>245</v>
      </c>
      <c r="B251" s="35" t="s">
        <v>360</v>
      </c>
      <c r="C251" s="50" t="s">
        <v>358</v>
      </c>
      <c r="D251" s="48" t="s">
        <v>359</v>
      </c>
      <c r="E251" s="48" t="s">
        <v>310</v>
      </c>
      <c r="F251" s="76">
        <v>1200</v>
      </c>
      <c r="G251" s="48" t="s">
        <v>220</v>
      </c>
      <c r="H251" s="49">
        <v>11400</v>
      </c>
      <c r="I251" s="48" t="s">
        <v>110</v>
      </c>
      <c r="J251" s="48" t="s">
        <v>630</v>
      </c>
    </row>
    <row r="252" spans="1:10" ht="65.099999999999994" customHeight="1" x14ac:dyDescent="0.25">
      <c r="A252" s="48">
        <f t="shared" si="3"/>
        <v>246</v>
      </c>
      <c r="B252" s="35" t="s">
        <v>360</v>
      </c>
      <c r="C252" s="50" t="s">
        <v>358</v>
      </c>
      <c r="D252" s="48" t="s">
        <v>359</v>
      </c>
      <c r="E252" s="48" t="s">
        <v>480</v>
      </c>
      <c r="F252" s="76">
        <v>2000</v>
      </c>
      <c r="G252" s="48" t="s">
        <v>220</v>
      </c>
      <c r="H252" s="49">
        <v>24000</v>
      </c>
      <c r="I252" s="48" t="s">
        <v>110</v>
      </c>
      <c r="J252" s="48" t="s">
        <v>630</v>
      </c>
    </row>
    <row r="253" spans="1:10" ht="65.099999999999994" customHeight="1" x14ac:dyDescent="0.25">
      <c r="A253" s="48">
        <f t="shared" si="3"/>
        <v>247</v>
      </c>
      <c r="B253" s="35" t="s">
        <v>360</v>
      </c>
      <c r="C253" s="50" t="s">
        <v>358</v>
      </c>
      <c r="D253" s="48" t="s">
        <v>359</v>
      </c>
      <c r="E253" s="48" t="s">
        <v>311</v>
      </c>
      <c r="F253" s="76">
        <v>2200</v>
      </c>
      <c r="G253" s="48" t="s">
        <v>204</v>
      </c>
      <c r="H253" s="49">
        <v>21000</v>
      </c>
      <c r="I253" s="48" t="s">
        <v>110</v>
      </c>
      <c r="J253" s="48" t="s">
        <v>630</v>
      </c>
    </row>
    <row r="254" spans="1:10" ht="65.099999999999994" customHeight="1" x14ac:dyDescent="0.25">
      <c r="A254" s="48">
        <f t="shared" si="3"/>
        <v>248</v>
      </c>
      <c r="B254" s="35" t="s">
        <v>625</v>
      </c>
      <c r="C254" s="48" t="s">
        <v>95</v>
      </c>
      <c r="D254" s="48" t="s">
        <v>96</v>
      </c>
      <c r="E254" s="48" t="s">
        <v>482</v>
      </c>
      <c r="F254" s="76">
        <v>2000</v>
      </c>
      <c r="G254" s="48" t="s">
        <v>204</v>
      </c>
      <c r="H254" s="49">
        <v>111000</v>
      </c>
      <c r="I254" s="48" t="s">
        <v>110</v>
      </c>
      <c r="J254" s="48" t="s">
        <v>630</v>
      </c>
    </row>
    <row r="255" spans="1:10" ht="65.099999999999994" customHeight="1" x14ac:dyDescent="0.25">
      <c r="A255" s="48">
        <f t="shared" si="3"/>
        <v>249</v>
      </c>
      <c r="B255" s="35" t="s">
        <v>625</v>
      </c>
      <c r="C255" s="48" t="s">
        <v>95</v>
      </c>
      <c r="D255" s="48" t="s">
        <v>96</v>
      </c>
      <c r="E255" s="48" t="s">
        <v>312</v>
      </c>
      <c r="F255" s="76">
        <v>1200</v>
      </c>
      <c r="G255" s="48" t="s">
        <v>204</v>
      </c>
      <c r="H255" s="49">
        <v>2600</v>
      </c>
      <c r="I255" s="48" t="s">
        <v>110</v>
      </c>
      <c r="J255" s="48" t="s">
        <v>630</v>
      </c>
    </row>
    <row r="256" spans="1:10" ht="65.099999999999994" customHeight="1" x14ac:dyDescent="0.25">
      <c r="A256" s="48">
        <f t="shared" si="3"/>
        <v>250</v>
      </c>
      <c r="B256" s="35" t="s">
        <v>360</v>
      </c>
      <c r="C256" s="50" t="s">
        <v>358</v>
      </c>
      <c r="D256" s="48" t="s">
        <v>359</v>
      </c>
      <c r="E256" s="48" t="s">
        <v>313</v>
      </c>
      <c r="F256" s="76">
        <v>1000</v>
      </c>
      <c r="G256" s="48" t="s">
        <v>204</v>
      </c>
      <c r="H256" s="49">
        <v>48000</v>
      </c>
      <c r="I256" s="48" t="s">
        <v>110</v>
      </c>
      <c r="J256" s="48" t="s">
        <v>630</v>
      </c>
    </row>
    <row r="257" spans="1:10" ht="65.099999999999994" customHeight="1" x14ac:dyDescent="0.25">
      <c r="A257" s="48">
        <f t="shared" si="3"/>
        <v>251</v>
      </c>
      <c r="B257" s="35" t="s">
        <v>625</v>
      </c>
      <c r="C257" s="48" t="s">
        <v>95</v>
      </c>
      <c r="D257" s="48" t="s">
        <v>96</v>
      </c>
      <c r="E257" s="48" t="s">
        <v>315</v>
      </c>
      <c r="F257" s="76">
        <v>2000</v>
      </c>
      <c r="G257" s="48" t="s">
        <v>204</v>
      </c>
      <c r="H257" s="49">
        <v>27000</v>
      </c>
      <c r="I257" s="48" t="s">
        <v>110</v>
      </c>
      <c r="J257" s="48" t="s">
        <v>630</v>
      </c>
    </row>
    <row r="258" spans="1:10" ht="65.099999999999994" customHeight="1" x14ac:dyDescent="0.25">
      <c r="A258" s="48">
        <f t="shared" si="3"/>
        <v>252</v>
      </c>
      <c r="B258" s="35" t="s">
        <v>625</v>
      </c>
      <c r="C258" s="48" t="s">
        <v>95</v>
      </c>
      <c r="D258" s="48" t="s">
        <v>96</v>
      </c>
      <c r="E258" s="22" t="s">
        <v>316</v>
      </c>
      <c r="F258" s="79">
        <v>600</v>
      </c>
      <c r="G258" s="22" t="s">
        <v>232</v>
      </c>
      <c r="H258" s="49">
        <v>5400</v>
      </c>
      <c r="I258" s="48" t="s">
        <v>110</v>
      </c>
      <c r="J258" s="48" t="s">
        <v>630</v>
      </c>
    </row>
    <row r="259" spans="1:10" ht="65.099999999999994" customHeight="1" x14ac:dyDescent="0.25">
      <c r="A259" s="48">
        <f t="shared" si="3"/>
        <v>253</v>
      </c>
      <c r="B259" s="35" t="s">
        <v>625</v>
      </c>
      <c r="C259" s="48" t="s">
        <v>95</v>
      </c>
      <c r="D259" s="24" t="s">
        <v>96</v>
      </c>
      <c r="E259" s="24" t="s">
        <v>467</v>
      </c>
      <c r="F259" s="48">
        <v>550</v>
      </c>
      <c r="G259" s="35" t="s">
        <v>368</v>
      </c>
      <c r="H259" s="70">
        <v>3300</v>
      </c>
      <c r="I259" s="48" t="s">
        <v>110</v>
      </c>
      <c r="J259" s="48" t="s">
        <v>630</v>
      </c>
    </row>
    <row r="260" spans="1:10" ht="65.099999999999994" customHeight="1" x14ac:dyDescent="0.25">
      <c r="A260" s="48">
        <f t="shared" si="3"/>
        <v>254</v>
      </c>
      <c r="B260" s="35" t="s">
        <v>625</v>
      </c>
      <c r="C260" s="48" t="s">
        <v>95</v>
      </c>
      <c r="D260" s="24" t="s">
        <v>96</v>
      </c>
      <c r="E260" s="24" t="s">
        <v>468</v>
      </c>
      <c r="F260" s="48">
        <v>550</v>
      </c>
      <c r="G260" s="35" t="s">
        <v>368</v>
      </c>
      <c r="H260" s="70">
        <v>4800</v>
      </c>
      <c r="I260" s="48" t="s">
        <v>110</v>
      </c>
      <c r="J260" s="48" t="s">
        <v>630</v>
      </c>
    </row>
    <row r="261" spans="1:10" ht="65.099999999999994" customHeight="1" x14ac:dyDescent="0.25">
      <c r="A261" s="48">
        <f t="shared" si="3"/>
        <v>255</v>
      </c>
      <c r="B261" s="35" t="s">
        <v>627</v>
      </c>
      <c r="C261" s="48" t="s">
        <v>95</v>
      </c>
      <c r="D261" s="24" t="s">
        <v>96</v>
      </c>
      <c r="E261" s="24" t="s">
        <v>469</v>
      </c>
      <c r="F261" s="48">
        <v>550</v>
      </c>
      <c r="G261" s="35" t="s">
        <v>368</v>
      </c>
      <c r="H261" s="70">
        <v>4900</v>
      </c>
      <c r="I261" s="48" t="s">
        <v>110</v>
      </c>
      <c r="J261" s="48" t="s">
        <v>630</v>
      </c>
    </row>
    <row r="262" spans="1:10" ht="65.099999999999994" customHeight="1" x14ac:dyDescent="0.25">
      <c r="A262" s="48">
        <f t="shared" si="3"/>
        <v>256</v>
      </c>
      <c r="B262" s="35" t="s">
        <v>117</v>
      </c>
      <c r="C262" s="48" t="s">
        <v>95</v>
      </c>
      <c r="D262" s="24" t="s">
        <v>96</v>
      </c>
      <c r="E262" s="24" t="s">
        <v>470</v>
      </c>
      <c r="F262" s="48">
        <v>550</v>
      </c>
      <c r="G262" s="35" t="s">
        <v>368</v>
      </c>
      <c r="H262" s="70">
        <v>8200</v>
      </c>
      <c r="I262" s="48" t="s">
        <v>110</v>
      </c>
      <c r="J262" s="48" t="s">
        <v>630</v>
      </c>
    </row>
    <row r="263" spans="1:10" ht="65.099999999999994" customHeight="1" x14ac:dyDescent="0.25">
      <c r="A263" s="48">
        <f t="shared" ref="A263:A326" si="4">1+A262</f>
        <v>257</v>
      </c>
      <c r="B263" s="35" t="s">
        <v>625</v>
      </c>
      <c r="C263" s="48" t="s">
        <v>95</v>
      </c>
      <c r="D263" s="48" t="s">
        <v>96</v>
      </c>
      <c r="E263" s="23" t="s">
        <v>317</v>
      </c>
      <c r="F263" s="80">
        <v>800</v>
      </c>
      <c r="G263" s="23" t="s">
        <v>233</v>
      </c>
      <c r="H263" s="49">
        <v>6700</v>
      </c>
      <c r="I263" s="48" t="s">
        <v>110</v>
      </c>
      <c r="J263" s="48" t="s">
        <v>630</v>
      </c>
    </row>
    <row r="264" spans="1:10" ht="65.099999999999994" customHeight="1" x14ac:dyDescent="0.25">
      <c r="A264" s="48">
        <f t="shared" si="4"/>
        <v>258</v>
      </c>
      <c r="B264" s="35" t="s">
        <v>625</v>
      </c>
      <c r="C264" s="48" t="s">
        <v>95</v>
      </c>
      <c r="D264" s="48" t="s">
        <v>96</v>
      </c>
      <c r="E264" s="48" t="s">
        <v>318</v>
      </c>
      <c r="F264" s="76">
        <v>2300</v>
      </c>
      <c r="G264" s="48" t="s">
        <v>231</v>
      </c>
      <c r="H264" s="49">
        <v>5600</v>
      </c>
      <c r="I264" s="48" t="s">
        <v>110</v>
      </c>
      <c r="J264" s="48" t="s">
        <v>630</v>
      </c>
    </row>
    <row r="265" spans="1:10" ht="65.099999999999994" customHeight="1" x14ac:dyDescent="0.25">
      <c r="A265" s="48">
        <f t="shared" si="4"/>
        <v>259</v>
      </c>
      <c r="B265" s="35" t="s">
        <v>363</v>
      </c>
      <c r="C265" s="48" t="s">
        <v>362</v>
      </c>
      <c r="D265" s="48" t="s">
        <v>361</v>
      </c>
      <c r="E265" s="48" t="s">
        <v>319</v>
      </c>
      <c r="F265" s="76">
        <v>700</v>
      </c>
      <c r="G265" s="48" t="s">
        <v>210</v>
      </c>
      <c r="H265" s="49">
        <v>1900</v>
      </c>
      <c r="I265" s="48" t="s">
        <v>110</v>
      </c>
      <c r="J265" s="48" t="s">
        <v>630</v>
      </c>
    </row>
    <row r="266" spans="1:10" ht="65.099999999999994" customHeight="1" x14ac:dyDescent="0.25">
      <c r="A266" s="48">
        <f t="shared" si="4"/>
        <v>260</v>
      </c>
      <c r="B266" s="35" t="s">
        <v>360</v>
      </c>
      <c r="C266" s="50" t="s">
        <v>358</v>
      </c>
      <c r="D266" s="48" t="s">
        <v>359</v>
      </c>
      <c r="E266" s="48" t="s">
        <v>320</v>
      </c>
      <c r="F266" s="76">
        <v>1010</v>
      </c>
      <c r="G266" s="48" t="s">
        <v>208</v>
      </c>
      <c r="H266" s="49">
        <v>36500</v>
      </c>
      <c r="I266" s="48" t="s">
        <v>110</v>
      </c>
      <c r="J266" s="48" t="s">
        <v>630</v>
      </c>
    </row>
    <row r="267" spans="1:10" ht="65.099999999999994" customHeight="1" x14ac:dyDescent="0.25">
      <c r="A267" s="48">
        <f t="shared" si="4"/>
        <v>261</v>
      </c>
      <c r="B267" s="35" t="s">
        <v>117</v>
      </c>
      <c r="C267" s="48" t="s">
        <v>95</v>
      </c>
      <c r="D267" s="48" t="s">
        <v>96</v>
      </c>
      <c r="E267" s="48" t="s">
        <v>321</v>
      </c>
      <c r="F267" s="76">
        <v>2750</v>
      </c>
      <c r="G267" s="48" t="s">
        <v>231</v>
      </c>
      <c r="H267" s="49">
        <v>6400</v>
      </c>
      <c r="I267" s="48" t="s">
        <v>110</v>
      </c>
      <c r="J267" s="48" t="s">
        <v>630</v>
      </c>
    </row>
    <row r="268" spans="1:10" ht="65.099999999999994" customHeight="1" x14ac:dyDescent="0.25">
      <c r="A268" s="48">
        <f t="shared" si="4"/>
        <v>262</v>
      </c>
      <c r="B268" s="35" t="s">
        <v>625</v>
      </c>
      <c r="C268" s="48" t="s">
        <v>95</v>
      </c>
      <c r="D268" s="48" t="s">
        <v>96</v>
      </c>
      <c r="E268" s="48" t="s">
        <v>322</v>
      </c>
      <c r="F268" s="76">
        <v>3000</v>
      </c>
      <c r="G268" s="48" t="s">
        <v>227</v>
      </c>
      <c r="H268" s="49">
        <v>4500</v>
      </c>
      <c r="I268" s="48" t="s">
        <v>110</v>
      </c>
      <c r="J268" s="48" t="s">
        <v>630</v>
      </c>
    </row>
    <row r="269" spans="1:10" ht="65.099999999999994" customHeight="1" x14ac:dyDescent="0.25">
      <c r="A269" s="48">
        <f t="shared" si="4"/>
        <v>263</v>
      </c>
      <c r="B269" s="35" t="s">
        <v>626</v>
      </c>
      <c r="C269" s="48" t="s">
        <v>95</v>
      </c>
      <c r="D269" s="48" t="s">
        <v>96</v>
      </c>
      <c r="E269" s="48" t="s">
        <v>323</v>
      </c>
      <c r="F269" s="76">
        <v>1500</v>
      </c>
      <c r="G269" s="48" t="s">
        <v>234</v>
      </c>
      <c r="H269" s="49">
        <v>2400</v>
      </c>
      <c r="I269" s="48" t="s">
        <v>110</v>
      </c>
      <c r="J269" s="48" t="s">
        <v>630</v>
      </c>
    </row>
    <row r="270" spans="1:10" ht="65.099999999999994" customHeight="1" x14ac:dyDescent="0.25">
      <c r="A270" s="48">
        <f t="shared" si="4"/>
        <v>264</v>
      </c>
      <c r="B270" s="35" t="s">
        <v>625</v>
      </c>
      <c r="C270" s="48" t="s">
        <v>95</v>
      </c>
      <c r="D270" s="48" t="s">
        <v>96</v>
      </c>
      <c r="E270" s="48" t="s">
        <v>324</v>
      </c>
      <c r="F270" s="76">
        <v>1000</v>
      </c>
      <c r="G270" s="48" t="s">
        <v>200</v>
      </c>
      <c r="H270" s="49">
        <v>1400</v>
      </c>
      <c r="I270" s="48" t="s">
        <v>110</v>
      </c>
      <c r="J270" s="48" t="s">
        <v>630</v>
      </c>
    </row>
    <row r="271" spans="1:10" ht="65.099999999999994" customHeight="1" x14ac:dyDescent="0.25">
      <c r="A271" s="48">
        <f t="shared" si="4"/>
        <v>265</v>
      </c>
      <c r="B271" s="35" t="s">
        <v>625</v>
      </c>
      <c r="C271" s="48" t="s">
        <v>95</v>
      </c>
      <c r="D271" s="48" t="s">
        <v>96</v>
      </c>
      <c r="E271" s="48" t="s">
        <v>325</v>
      </c>
      <c r="F271" s="76">
        <v>1000</v>
      </c>
      <c r="G271" s="48" t="s">
        <v>235</v>
      </c>
      <c r="H271" s="49">
        <v>1300</v>
      </c>
      <c r="I271" s="48" t="s">
        <v>110</v>
      </c>
      <c r="J271" s="48" t="s">
        <v>630</v>
      </c>
    </row>
    <row r="272" spans="1:10" ht="65.099999999999994" customHeight="1" x14ac:dyDescent="0.25">
      <c r="A272" s="48">
        <f t="shared" si="4"/>
        <v>266</v>
      </c>
      <c r="B272" s="35" t="s">
        <v>117</v>
      </c>
      <c r="C272" s="48" t="s">
        <v>95</v>
      </c>
      <c r="D272" s="48" t="s">
        <v>96</v>
      </c>
      <c r="E272" s="48" t="s">
        <v>326</v>
      </c>
      <c r="F272" s="76">
        <v>1500</v>
      </c>
      <c r="G272" s="48" t="s">
        <v>236</v>
      </c>
      <c r="H272" s="49">
        <v>2000</v>
      </c>
      <c r="I272" s="48" t="s">
        <v>110</v>
      </c>
      <c r="J272" s="48" t="s">
        <v>630</v>
      </c>
    </row>
    <row r="273" spans="1:10" ht="65.099999999999994" customHeight="1" x14ac:dyDescent="0.25">
      <c r="A273" s="48">
        <f t="shared" si="4"/>
        <v>267</v>
      </c>
      <c r="B273" s="35" t="s">
        <v>625</v>
      </c>
      <c r="C273" s="48" t="s">
        <v>95</v>
      </c>
      <c r="D273" s="48" t="s">
        <v>96</v>
      </c>
      <c r="E273" s="48" t="s">
        <v>327</v>
      </c>
      <c r="F273" s="76">
        <v>2200</v>
      </c>
      <c r="G273" s="48" t="s">
        <v>204</v>
      </c>
      <c r="H273" s="49">
        <v>6400</v>
      </c>
      <c r="I273" s="48" t="s">
        <v>110</v>
      </c>
      <c r="J273" s="48" t="s">
        <v>630</v>
      </c>
    </row>
    <row r="274" spans="1:10" ht="65.099999999999994" customHeight="1" x14ac:dyDescent="0.25">
      <c r="A274" s="48">
        <f t="shared" si="4"/>
        <v>268</v>
      </c>
      <c r="B274" s="35" t="s">
        <v>625</v>
      </c>
      <c r="C274" s="48" t="s">
        <v>95</v>
      </c>
      <c r="D274" s="48" t="s">
        <v>96</v>
      </c>
      <c r="E274" s="48" t="s">
        <v>473</v>
      </c>
      <c r="F274" s="76">
        <v>1080</v>
      </c>
      <c r="G274" s="48" t="s">
        <v>231</v>
      </c>
      <c r="H274" s="49">
        <v>43000</v>
      </c>
      <c r="I274" s="48" t="s">
        <v>110</v>
      </c>
      <c r="J274" s="48" t="s">
        <v>630</v>
      </c>
    </row>
    <row r="275" spans="1:10" ht="65.099999999999994" customHeight="1" x14ac:dyDescent="0.25">
      <c r="A275" s="48">
        <f t="shared" si="4"/>
        <v>269</v>
      </c>
      <c r="B275" s="35" t="s">
        <v>625</v>
      </c>
      <c r="C275" s="48" t="s">
        <v>95</v>
      </c>
      <c r="D275" s="48" t="s">
        <v>96</v>
      </c>
      <c r="E275" s="48" t="s">
        <v>328</v>
      </c>
      <c r="F275" s="76">
        <v>720</v>
      </c>
      <c r="G275" s="48" t="s">
        <v>231</v>
      </c>
      <c r="H275" s="49">
        <v>2600</v>
      </c>
      <c r="I275" s="48" t="s">
        <v>110</v>
      </c>
      <c r="J275" s="48" t="s">
        <v>630</v>
      </c>
    </row>
    <row r="276" spans="1:10" ht="65.099999999999994" customHeight="1" x14ac:dyDescent="0.25">
      <c r="A276" s="48">
        <f t="shared" si="4"/>
        <v>270</v>
      </c>
      <c r="B276" s="35" t="s">
        <v>351</v>
      </c>
      <c r="C276" s="48" t="s">
        <v>352</v>
      </c>
      <c r="D276" s="48" t="s">
        <v>1868</v>
      </c>
      <c r="E276" s="48" t="s">
        <v>329</v>
      </c>
      <c r="F276" s="76">
        <v>4660</v>
      </c>
      <c r="G276" s="48" t="s">
        <v>237</v>
      </c>
      <c r="H276" s="49">
        <v>15400</v>
      </c>
      <c r="I276" s="48" t="s">
        <v>110</v>
      </c>
      <c r="J276" s="48" t="s">
        <v>630</v>
      </c>
    </row>
    <row r="277" spans="1:10" ht="65.099999999999994" customHeight="1" x14ac:dyDescent="0.25">
      <c r="A277" s="48">
        <f t="shared" si="4"/>
        <v>271</v>
      </c>
      <c r="B277" s="35" t="s">
        <v>353</v>
      </c>
      <c r="C277" s="50" t="s">
        <v>354</v>
      </c>
      <c r="D277" s="48" t="s">
        <v>355</v>
      </c>
      <c r="E277" s="48" t="s">
        <v>330</v>
      </c>
      <c r="F277" s="76">
        <v>5000</v>
      </c>
      <c r="G277" s="48" t="s">
        <v>238</v>
      </c>
      <c r="H277" s="49">
        <v>93000</v>
      </c>
      <c r="I277" s="48" t="s">
        <v>110</v>
      </c>
      <c r="J277" s="48" t="s">
        <v>630</v>
      </c>
    </row>
    <row r="278" spans="1:10" ht="65.099999999999994" customHeight="1" x14ac:dyDescent="0.25">
      <c r="A278" s="48">
        <f t="shared" si="4"/>
        <v>272</v>
      </c>
      <c r="B278" s="35" t="s">
        <v>625</v>
      </c>
      <c r="C278" s="48" t="s">
        <v>95</v>
      </c>
      <c r="D278" s="48" t="s">
        <v>96</v>
      </c>
      <c r="E278" s="48" t="s">
        <v>331</v>
      </c>
      <c r="F278" s="76">
        <v>1200</v>
      </c>
      <c r="G278" s="48" t="s">
        <v>204</v>
      </c>
      <c r="H278" s="49">
        <v>79200</v>
      </c>
      <c r="I278" s="48" t="s">
        <v>110</v>
      </c>
      <c r="J278" s="48" t="s">
        <v>630</v>
      </c>
    </row>
    <row r="279" spans="1:10" ht="65.099999999999994" customHeight="1" x14ac:dyDescent="0.25">
      <c r="A279" s="48">
        <f t="shared" si="4"/>
        <v>273</v>
      </c>
      <c r="B279" s="35" t="s">
        <v>628</v>
      </c>
      <c r="C279" s="48" t="s">
        <v>362</v>
      </c>
      <c r="D279" s="48" t="s">
        <v>361</v>
      </c>
      <c r="E279" s="48" t="s">
        <v>475</v>
      </c>
      <c r="F279" s="76">
        <v>1440</v>
      </c>
      <c r="G279" s="48" t="s">
        <v>200</v>
      </c>
      <c r="H279" s="49">
        <v>17500</v>
      </c>
      <c r="I279" s="48" t="s">
        <v>110</v>
      </c>
      <c r="J279" s="48" t="s">
        <v>630</v>
      </c>
    </row>
    <row r="280" spans="1:10" ht="65.099999999999994" customHeight="1" x14ac:dyDescent="0.25">
      <c r="A280" s="48">
        <f t="shared" si="4"/>
        <v>274</v>
      </c>
      <c r="B280" s="35" t="s">
        <v>363</v>
      </c>
      <c r="C280" s="48" t="s">
        <v>362</v>
      </c>
      <c r="D280" s="48" t="s">
        <v>361</v>
      </c>
      <c r="E280" s="48" t="s">
        <v>332</v>
      </c>
      <c r="F280" s="76">
        <v>300</v>
      </c>
      <c r="G280" s="48" t="s">
        <v>411</v>
      </c>
      <c r="H280" s="49">
        <v>700</v>
      </c>
      <c r="I280" s="48" t="s">
        <v>110</v>
      </c>
      <c r="J280" s="48" t="s">
        <v>630</v>
      </c>
    </row>
    <row r="281" spans="1:10" ht="65.099999999999994" customHeight="1" x14ac:dyDescent="0.25">
      <c r="A281" s="48">
        <f t="shared" si="4"/>
        <v>275</v>
      </c>
      <c r="B281" s="35" t="s">
        <v>625</v>
      </c>
      <c r="C281" s="48" t="s">
        <v>95</v>
      </c>
      <c r="D281" s="48" t="s">
        <v>96</v>
      </c>
      <c r="E281" s="48" t="s">
        <v>474</v>
      </c>
      <c r="F281" s="76">
        <v>300</v>
      </c>
      <c r="G281" s="48" t="s">
        <v>411</v>
      </c>
      <c r="H281" s="49">
        <v>900</v>
      </c>
      <c r="I281" s="48" t="s">
        <v>110</v>
      </c>
      <c r="J281" s="48" t="s">
        <v>630</v>
      </c>
    </row>
    <row r="282" spans="1:10" ht="65.099999999999994" customHeight="1" x14ac:dyDescent="0.25">
      <c r="A282" s="48">
        <f t="shared" si="4"/>
        <v>276</v>
      </c>
      <c r="B282" s="35" t="s">
        <v>351</v>
      </c>
      <c r="C282" s="48" t="s">
        <v>352</v>
      </c>
      <c r="D282" s="48" t="s">
        <v>1868</v>
      </c>
      <c r="E282" s="48" t="s">
        <v>333</v>
      </c>
      <c r="F282" s="76">
        <v>2500</v>
      </c>
      <c r="G282" s="48" t="s">
        <v>204</v>
      </c>
      <c r="H282" s="49">
        <v>5400</v>
      </c>
      <c r="I282" s="48" t="s">
        <v>110</v>
      </c>
      <c r="J282" s="48" t="s">
        <v>630</v>
      </c>
    </row>
    <row r="283" spans="1:10" ht="65.099999999999994" customHeight="1" x14ac:dyDescent="0.25">
      <c r="A283" s="48">
        <f t="shared" si="4"/>
        <v>277</v>
      </c>
      <c r="B283" s="35" t="s">
        <v>353</v>
      </c>
      <c r="C283" s="50" t="s">
        <v>354</v>
      </c>
      <c r="D283" s="48" t="s">
        <v>355</v>
      </c>
      <c r="E283" s="48" t="s">
        <v>334</v>
      </c>
      <c r="F283" s="76">
        <v>1200</v>
      </c>
      <c r="G283" s="48" t="s">
        <v>239</v>
      </c>
      <c r="H283" s="49">
        <v>76400</v>
      </c>
      <c r="I283" s="48" t="s">
        <v>110</v>
      </c>
      <c r="J283" s="48" t="s">
        <v>630</v>
      </c>
    </row>
    <row r="284" spans="1:10" ht="65.099999999999994" customHeight="1" x14ac:dyDescent="0.25">
      <c r="A284" s="48">
        <f t="shared" si="4"/>
        <v>278</v>
      </c>
      <c r="B284" s="35" t="s">
        <v>351</v>
      </c>
      <c r="C284" s="48" t="s">
        <v>352</v>
      </c>
      <c r="D284" s="48" t="s">
        <v>1868</v>
      </c>
      <c r="E284" s="48" t="s">
        <v>335</v>
      </c>
      <c r="F284" s="76">
        <v>7200</v>
      </c>
      <c r="G284" s="48" t="s">
        <v>240</v>
      </c>
      <c r="H284" s="49">
        <v>10000</v>
      </c>
      <c r="I284" s="48" t="s">
        <v>110</v>
      </c>
      <c r="J284" s="48" t="s">
        <v>630</v>
      </c>
    </row>
    <row r="285" spans="1:10" ht="65.099999999999994" customHeight="1" x14ac:dyDescent="0.25">
      <c r="A285" s="48">
        <f t="shared" si="4"/>
        <v>279</v>
      </c>
      <c r="B285" s="35" t="s">
        <v>351</v>
      </c>
      <c r="C285" s="48" t="s">
        <v>352</v>
      </c>
      <c r="D285" s="48" t="s">
        <v>1868</v>
      </c>
      <c r="E285" s="48" t="s">
        <v>460</v>
      </c>
      <c r="F285" s="76">
        <v>1000</v>
      </c>
      <c r="G285" s="48" t="s">
        <v>240</v>
      </c>
      <c r="H285" s="49">
        <v>8600</v>
      </c>
      <c r="I285" s="48" t="s">
        <v>110</v>
      </c>
      <c r="J285" s="48" t="s">
        <v>630</v>
      </c>
    </row>
    <row r="286" spans="1:10" ht="65.099999999999994" customHeight="1" x14ac:dyDescent="0.25">
      <c r="A286" s="48">
        <f t="shared" si="4"/>
        <v>280</v>
      </c>
      <c r="B286" s="35" t="s">
        <v>351</v>
      </c>
      <c r="C286" s="48" t="s">
        <v>352</v>
      </c>
      <c r="D286" s="48" t="s">
        <v>1868</v>
      </c>
      <c r="E286" s="48" t="s">
        <v>459</v>
      </c>
      <c r="F286" s="76">
        <v>1500</v>
      </c>
      <c r="G286" s="48" t="s">
        <v>212</v>
      </c>
      <c r="H286" s="49">
        <v>8500</v>
      </c>
      <c r="I286" s="48" t="s">
        <v>110</v>
      </c>
      <c r="J286" s="48" t="s">
        <v>630</v>
      </c>
    </row>
    <row r="287" spans="1:10" ht="65.099999999999994" customHeight="1" x14ac:dyDescent="0.25">
      <c r="A287" s="48">
        <f t="shared" si="4"/>
        <v>281</v>
      </c>
      <c r="B287" s="35" t="s">
        <v>625</v>
      </c>
      <c r="C287" s="48" t="s">
        <v>95</v>
      </c>
      <c r="D287" s="48" t="s">
        <v>96</v>
      </c>
      <c r="E287" s="48" t="s">
        <v>336</v>
      </c>
      <c r="F287" s="76">
        <v>500</v>
      </c>
      <c r="G287" s="48" t="s">
        <v>241</v>
      </c>
      <c r="H287" s="49">
        <v>30000</v>
      </c>
      <c r="I287" s="48" t="s">
        <v>110</v>
      </c>
      <c r="J287" s="48" t="s">
        <v>630</v>
      </c>
    </row>
    <row r="288" spans="1:10" ht="65.099999999999994" customHeight="1" x14ac:dyDescent="0.25">
      <c r="A288" s="48">
        <f t="shared" si="4"/>
        <v>282</v>
      </c>
      <c r="B288" s="35" t="s">
        <v>353</v>
      </c>
      <c r="C288" s="50" t="s">
        <v>354</v>
      </c>
      <c r="D288" s="48" t="s">
        <v>355</v>
      </c>
      <c r="E288" s="2" t="s">
        <v>454</v>
      </c>
      <c r="F288" s="76">
        <v>1000</v>
      </c>
      <c r="G288" s="48" t="s">
        <v>455</v>
      </c>
      <c r="H288" s="49">
        <v>17000</v>
      </c>
      <c r="I288" s="48" t="s">
        <v>110</v>
      </c>
      <c r="J288" s="48" t="s">
        <v>630</v>
      </c>
    </row>
    <row r="289" spans="1:10" ht="65.099999999999994" customHeight="1" x14ac:dyDescent="0.25">
      <c r="A289" s="48">
        <f t="shared" si="4"/>
        <v>283</v>
      </c>
      <c r="B289" s="35" t="s">
        <v>625</v>
      </c>
      <c r="C289" s="48" t="s">
        <v>95</v>
      </c>
      <c r="D289" s="48" t="s">
        <v>96</v>
      </c>
      <c r="E289" s="48" t="s">
        <v>337</v>
      </c>
      <c r="F289" s="76">
        <v>2200</v>
      </c>
      <c r="G289" s="48" t="s">
        <v>204</v>
      </c>
      <c r="H289" s="49">
        <v>5600</v>
      </c>
      <c r="I289" s="48" t="s">
        <v>110</v>
      </c>
      <c r="J289" s="48" t="s">
        <v>630</v>
      </c>
    </row>
    <row r="290" spans="1:10" ht="65.099999999999994" customHeight="1" x14ac:dyDescent="0.25">
      <c r="A290" s="48">
        <f t="shared" si="4"/>
        <v>284</v>
      </c>
      <c r="B290" s="75" t="s">
        <v>353</v>
      </c>
      <c r="C290" s="77" t="s">
        <v>354</v>
      </c>
      <c r="D290" s="34" t="s">
        <v>355</v>
      </c>
      <c r="E290" s="2" t="s">
        <v>417</v>
      </c>
      <c r="F290" s="76">
        <v>2000</v>
      </c>
      <c r="G290" s="48" t="s">
        <v>70</v>
      </c>
      <c r="H290" s="49">
        <v>81600</v>
      </c>
      <c r="I290" s="48" t="s">
        <v>110</v>
      </c>
      <c r="J290" s="48" t="s">
        <v>630</v>
      </c>
    </row>
    <row r="291" spans="1:10" ht="65.099999999999994" customHeight="1" x14ac:dyDescent="0.25">
      <c r="A291" s="48">
        <f t="shared" si="4"/>
        <v>285</v>
      </c>
      <c r="B291" s="35" t="s">
        <v>353</v>
      </c>
      <c r="C291" s="50" t="s">
        <v>354</v>
      </c>
      <c r="D291" s="48" t="s">
        <v>355</v>
      </c>
      <c r="E291" s="48" t="s">
        <v>338</v>
      </c>
      <c r="F291" s="76">
        <v>3000</v>
      </c>
      <c r="G291" s="48" t="s">
        <v>242</v>
      </c>
      <c r="H291" s="49">
        <v>4500</v>
      </c>
      <c r="I291" s="48" t="s">
        <v>110</v>
      </c>
      <c r="J291" s="48" t="s">
        <v>630</v>
      </c>
    </row>
    <row r="292" spans="1:10" ht="65.099999999999994" customHeight="1" x14ac:dyDescent="0.25">
      <c r="A292" s="48">
        <f t="shared" si="4"/>
        <v>286</v>
      </c>
      <c r="B292" s="35" t="s">
        <v>625</v>
      </c>
      <c r="C292" s="48" t="s">
        <v>95</v>
      </c>
      <c r="D292" s="48" t="s">
        <v>96</v>
      </c>
      <c r="E292" s="48" t="s">
        <v>494</v>
      </c>
      <c r="F292" s="76">
        <v>1200</v>
      </c>
      <c r="G292" s="48" t="s">
        <v>204</v>
      </c>
      <c r="H292" s="49">
        <v>11700</v>
      </c>
      <c r="I292" s="48" t="s">
        <v>110</v>
      </c>
      <c r="J292" s="48" t="s">
        <v>630</v>
      </c>
    </row>
    <row r="293" spans="1:10" ht="65.099999999999994" customHeight="1" x14ac:dyDescent="0.25">
      <c r="A293" s="48">
        <f t="shared" si="4"/>
        <v>287</v>
      </c>
      <c r="B293" s="35" t="s">
        <v>625</v>
      </c>
      <c r="C293" s="48" t="s">
        <v>95</v>
      </c>
      <c r="D293" s="48" t="s">
        <v>96</v>
      </c>
      <c r="E293" s="48" t="s">
        <v>495</v>
      </c>
      <c r="F293" s="76">
        <v>1000</v>
      </c>
      <c r="G293" s="48" t="s">
        <v>204</v>
      </c>
      <c r="H293" s="49">
        <v>25200</v>
      </c>
      <c r="I293" s="48" t="s">
        <v>110</v>
      </c>
      <c r="J293" s="48" t="s">
        <v>630</v>
      </c>
    </row>
    <row r="294" spans="1:10" ht="65.099999999999994" customHeight="1" x14ac:dyDescent="0.25">
      <c r="A294" s="48">
        <f t="shared" si="4"/>
        <v>288</v>
      </c>
      <c r="B294" s="35" t="s">
        <v>625</v>
      </c>
      <c r="C294" s="48" t="s">
        <v>95</v>
      </c>
      <c r="D294" s="48" t="s">
        <v>96</v>
      </c>
      <c r="E294" s="48" t="s">
        <v>496</v>
      </c>
      <c r="F294" s="76">
        <v>300</v>
      </c>
      <c r="G294" s="48" t="s">
        <v>204</v>
      </c>
      <c r="H294" s="5">
        <v>99000</v>
      </c>
      <c r="I294" s="48" t="s">
        <v>110</v>
      </c>
      <c r="J294" s="48" t="s">
        <v>630</v>
      </c>
    </row>
    <row r="295" spans="1:10" ht="65.099999999999994" customHeight="1" x14ac:dyDescent="0.25">
      <c r="A295" s="48">
        <f t="shared" si="4"/>
        <v>289</v>
      </c>
      <c r="B295" s="35" t="s">
        <v>625</v>
      </c>
      <c r="C295" s="48" t="s">
        <v>95</v>
      </c>
      <c r="D295" s="48" t="s">
        <v>96</v>
      </c>
      <c r="E295" s="48" t="s">
        <v>497</v>
      </c>
      <c r="F295" s="76">
        <v>300</v>
      </c>
      <c r="G295" s="48" t="s">
        <v>204</v>
      </c>
      <c r="H295" s="74">
        <v>25700</v>
      </c>
      <c r="I295" s="48" t="s">
        <v>110</v>
      </c>
      <c r="J295" s="48" t="s">
        <v>630</v>
      </c>
    </row>
    <row r="296" spans="1:10" ht="65.099999999999994" customHeight="1" x14ac:dyDescent="0.25">
      <c r="A296" s="48">
        <f t="shared" si="4"/>
        <v>290</v>
      </c>
      <c r="B296" s="35" t="s">
        <v>625</v>
      </c>
      <c r="C296" s="48" t="s">
        <v>95</v>
      </c>
      <c r="D296" s="48" t="s">
        <v>96</v>
      </c>
      <c r="E296" s="48" t="s">
        <v>498</v>
      </c>
      <c r="F296" s="76">
        <v>700</v>
      </c>
      <c r="G296" s="48" t="s">
        <v>428</v>
      </c>
      <c r="H296" s="74">
        <v>27000</v>
      </c>
      <c r="I296" s="48" t="s">
        <v>110</v>
      </c>
      <c r="J296" s="48" t="s">
        <v>630</v>
      </c>
    </row>
    <row r="297" spans="1:10" ht="65.099999999999994" customHeight="1" x14ac:dyDescent="0.25">
      <c r="A297" s="48">
        <f t="shared" si="4"/>
        <v>291</v>
      </c>
      <c r="B297" s="35" t="s">
        <v>625</v>
      </c>
      <c r="C297" s="48" t="s">
        <v>95</v>
      </c>
      <c r="D297" s="48" t="s">
        <v>96</v>
      </c>
      <c r="E297" s="48" t="s">
        <v>339</v>
      </c>
      <c r="F297" s="76">
        <v>6000</v>
      </c>
      <c r="G297" s="48" t="s">
        <v>243</v>
      </c>
      <c r="H297" s="49">
        <v>5800</v>
      </c>
      <c r="I297" s="48" t="s">
        <v>110</v>
      </c>
      <c r="J297" s="48" t="s">
        <v>630</v>
      </c>
    </row>
    <row r="298" spans="1:10" ht="65.099999999999994" customHeight="1" x14ac:dyDescent="0.25">
      <c r="A298" s="48">
        <f t="shared" si="4"/>
        <v>292</v>
      </c>
      <c r="B298" s="35" t="s">
        <v>625</v>
      </c>
      <c r="C298" s="48" t="s">
        <v>95</v>
      </c>
      <c r="D298" s="48" t="s">
        <v>96</v>
      </c>
      <c r="E298" s="48" t="s">
        <v>422</v>
      </c>
      <c r="F298" s="76">
        <v>4656</v>
      </c>
      <c r="G298" s="48" t="s">
        <v>34</v>
      </c>
      <c r="H298" s="49">
        <v>50300</v>
      </c>
      <c r="I298" s="48" t="s">
        <v>110</v>
      </c>
      <c r="J298" s="48" t="s">
        <v>630</v>
      </c>
    </row>
    <row r="299" spans="1:10" ht="65.099999999999994" customHeight="1" x14ac:dyDescent="0.25">
      <c r="A299" s="48">
        <f t="shared" si="4"/>
        <v>293</v>
      </c>
      <c r="B299" s="35" t="s">
        <v>625</v>
      </c>
      <c r="C299" s="48" t="s">
        <v>95</v>
      </c>
      <c r="D299" s="48" t="s">
        <v>96</v>
      </c>
      <c r="E299" s="48" t="s">
        <v>499</v>
      </c>
      <c r="F299" s="76">
        <v>500</v>
      </c>
      <c r="G299" s="48" t="s">
        <v>500</v>
      </c>
      <c r="H299" s="49">
        <v>1800</v>
      </c>
      <c r="I299" s="48" t="s">
        <v>110</v>
      </c>
      <c r="J299" s="48" t="s">
        <v>630</v>
      </c>
    </row>
    <row r="300" spans="1:10" ht="65.099999999999994" customHeight="1" x14ac:dyDescent="0.25">
      <c r="A300" s="48">
        <f t="shared" si="4"/>
        <v>294</v>
      </c>
      <c r="B300" s="35" t="s">
        <v>625</v>
      </c>
      <c r="C300" s="48" t="s">
        <v>95</v>
      </c>
      <c r="D300" s="48" t="s">
        <v>96</v>
      </c>
      <c r="E300" s="48" t="s">
        <v>501</v>
      </c>
      <c r="F300" s="76">
        <v>500</v>
      </c>
      <c r="G300" s="48" t="s">
        <v>502</v>
      </c>
      <c r="H300" s="49">
        <v>8000</v>
      </c>
      <c r="I300" s="48" t="s">
        <v>110</v>
      </c>
      <c r="J300" s="48" t="s">
        <v>630</v>
      </c>
    </row>
    <row r="301" spans="1:10" ht="65.099999999999994" customHeight="1" x14ac:dyDescent="0.25">
      <c r="A301" s="48">
        <f t="shared" si="4"/>
        <v>295</v>
      </c>
      <c r="B301" s="35" t="s">
        <v>625</v>
      </c>
      <c r="C301" s="48" t="s">
        <v>95</v>
      </c>
      <c r="D301" s="48" t="s">
        <v>96</v>
      </c>
      <c r="E301" s="48" t="s">
        <v>503</v>
      </c>
      <c r="F301" s="76">
        <v>1000</v>
      </c>
      <c r="G301" s="48" t="s">
        <v>204</v>
      </c>
      <c r="H301" s="49">
        <v>4000</v>
      </c>
      <c r="I301" s="48" t="s">
        <v>110</v>
      </c>
      <c r="J301" s="48" t="s">
        <v>630</v>
      </c>
    </row>
    <row r="302" spans="1:10" ht="65.099999999999994" customHeight="1" x14ac:dyDescent="0.25">
      <c r="A302" s="48">
        <f t="shared" si="4"/>
        <v>296</v>
      </c>
      <c r="B302" s="35" t="s">
        <v>625</v>
      </c>
      <c r="C302" s="48" t="s">
        <v>95</v>
      </c>
      <c r="D302" s="48" t="s">
        <v>96</v>
      </c>
      <c r="E302" s="48" t="s">
        <v>340</v>
      </c>
      <c r="F302" s="76">
        <v>3000</v>
      </c>
      <c r="G302" s="48" t="s">
        <v>244</v>
      </c>
      <c r="H302" s="49">
        <v>6900</v>
      </c>
      <c r="I302" s="48" t="s">
        <v>110</v>
      </c>
      <c r="J302" s="48" t="s">
        <v>630</v>
      </c>
    </row>
    <row r="303" spans="1:10" ht="65.099999999999994" customHeight="1" x14ac:dyDescent="0.25">
      <c r="A303" s="48">
        <f t="shared" si="4"/>
        <v>297</v>
      </c>
      <c r="B303" s="35" t="s">
        <v>625</v>
      </c>
      <c r="C303" s="48" t="s">
        <v>95</v>
      </c>
      <c r="D303" s="48" t="s">
        <v>96</v>
      </c>
      <c r="E303" s="48" t="s">
        <v>341</v>
      </c>
      <c r="F303" s="76">
        <v>2000</v>
      </c>
      <c r="G303" s="48" t="s">
        <v>204</v>
      </c>
      <c r="H303" s="49">
        <v>30000</v>
      </c>
      <c r="I303" s="48" t="s">
        <v>110</v>
      </c>
      <c r="J303" s="48" t="s">
        <v>630</v>
      </c>
    </row>
    <row r="304" spans="1:10" ht="65.099999999999994" customHeight="1" x14ac:dyDescent="0.25">
      <c r="A304" s="48">
        <f t="shared" si="4"/>
        <v>298</v>
      </c>
      <c r="B304" s="35" t="s">
        <v>625</v>
      </c>
      <c r="C304" s="48" t="s">
        <v>95</v>
      </c>
      <c r="D304" s="48" t="s">
        <v>96</v>
      </c>
      <c r="E304" s="48" t="s">
        <v>342</v>
      </c>
      <c r="F304" s="76">
        <v>2600</v>
      </c>
      <c r="G304" s="48" t="s">
        <v>204</v>
      </c>
      <c r="H304" s="49">
        <v>9400</v>
      </c>
      <c r="I304" s="48" t="s">
        <v>110</v>
      </c>
      <c r="J304" s="48" t="s">
        <v>630</v>
      </c>
    </row>
    <row r="305" spans="1:10" ht="65.099999999999994" customHeight="1" x14ac:dyDescent="0.25">
      <c r="A305" s="48">
        <f t="shared" si="4"/>
        <v>299</v>
      </c>
      <c r="B305" s="35" t="s">
        <v>189</v>
      </c>
      <c r="C305" s="48" t="s">
        <v>367</v>
      </c>
      <c r="D305" s="48" t="s">
        <v>366</v>
      </c>
      <c r="E305" s="48" t="s">
        <v>343</v>
      </c>
      <c r="F305" s="81">
        <v>500</v>
      </c>
      <c r="G305" s="48" t="s">
        <v>218</v>
      </c>
      <c r="H305" s="49">
        <v>60000</v>
      </c>
      <c r="I305" s="48" t="s">
        <v>110</v>
      </c>
      <c r="J305" s="48" t="s">
        <v>630</v>
      </c>
    </row>
    <row r="306" spans="1:10" ht="65.099999999999994" customHeight="1" x14ac:dyDescent="0.25">
      <c r="A306" s="48">
        <f t="shared" si="4"/>
        <v>300</v>
      </c>
      <c r="B306" s="35" t="s">
        <v>189</v>
      </c>
      <c r="C306" s="48" t="s">
        <v>367</v>
      </c>
      <c r="D306" s="48" t="s">
        <v>366</v>
      </c>
      <c r="E306" s="48" t="s">
        <v>424</v>
      </c>
      <c r="F306" s="81">
        <v>1400</v>
      </c>
      <c r="G306" s="48" t="s">
        <v>425</v>
      </c>
      <c r="H306" s="49">
        <v>15000</v>
      </c>
      <c r="I306" s="48" t="s">
        <v>110</v>
      </c>
      <c r="J306" s="48" t="s">
        <v>630</v>
      </c>
    </row>
    <row r="307" spans="1:10" ht="65.099999999999994" customHeight="1" x14ac:dyDescent="0.25">
      <c r="A307" s="48">
        <f t="shared" si="4"/>
        <v>301</v>
      </c>
      <c r="B307" s="35" t="s">
        <v>189</v>
      </c>
      <c r="C307" s="48" t="s">
        <v>367</v>
      </c>
      <c r="D307" s="48" t="s">
        <v>366</v>
      </c>
      <c r="E307" s="48" t="s">
        <v>426</v>
      </c>
      <c r="F307" s="76">
        <v>720</v>
      </c>
      <c r="G307" s="48" t="s">
        <v>425</v>
      </c>
      <c r="H307" s="74">
        <v>30000</v>
      </c>
      <c r="I307" s="48" t="s">
        <v>110</v>
      </c>
      <c r="J307" s="48" t="s">
        <v>630</v>
      </c>
    </row>
    <row r="308" spans="1:10" ht="65.099999999999994" customHeight="1" x14ac:dyDescent="0.25">
      <c r="A308" s="48">
        <f t="shared" si="4"/>
        <v>302</v>
      </c>
      <c r="B308" s="43" t="s">
        <v>189</v>
      </c>
      <c r="C308" s="23" t="s">
        <v>367</v>
      </c>
      <c r="D308" s="43" t="s">
        <v>366</v>
      </c>
      <c r="E308" s="48" t="s">
        <v>427</v>
      </c>
      <c r="F308" s="76">
        <v>600</v>
      </c>
      <c r="G308" s="48" t="s">
        <v>70</v>
      </c>
      <c r="H308" s="74">
        <v>28000</v>
      </c>
      <c r="I308" s="48" t="s">
        <v>110</v>
      </c>
      <c r="J308" s="48" t="s">
        <v>630</v>
      </c>
    </row>
    <row r="309" spans="1:10" ht="65.099999999999994" customHeight="1" x14ac:dyDescent="0.25">
      <c r="A309" s="48">
        <f t="shared" si="4"/>
        <v>303</v>
      </c>
      <c r="B309" s="35" t="s">
        <v>625</v>
      </c>
      <c r="C309" s="48" t="s">
        <v>95</v>
      </c>
      <c r="D309" s="48" t="s">
        <v>96</v>
      </c>
      <c r="E309" s="48" t="s">
        <v>344</v>
      </c>
      <c r="F309" s="76">
        <v>300</v>
      </c>
      <c r="G309" s="48" t="s">
        <v>209</v>
      </c>
      <c r="H309" s="49">
        <v>14000</v>
      </c>
      <c r="I309" s="48" t="s">
        <v>110</v>
      </c>
      <c r="J309" s="48" t="s">
        <v>630</v>
      </c>
    </row>
    <row r="310" spans="1:10" ht="65.099999999999994" customHeight="1" x14ac:dyDescent="0.25">
      <c r="A310" s="48">
        <f t="shared" si="4"/>
        <v>304</v>
      </c>
      <c r="B310" s="35" t="s">
        <v>625</v>
      </c>
      <c r="C310" s="48" t="s">
        <v>95</v>
      </c>
      <c r="D310" s="48" t="s">
        <v>96</v>
      </c>
      <c r="E310" s="48" t="s">
        <v>345</v>
      </c>
      <c r="F310" s="76">
        <v>800</v>
      </c>
      <c r="G310" s="48" t="s">
        <v>209</v>
      </c>
      <c r="H310" s="49">
        <v>35600</v>
      </c>
      <c r="I310" s="48" t="s">
        <v>110</v>
      </c>
      <c r="J310" s="48" t="s">
        <v>630</v>
      </c>
    </row>
    <row r="311" spans="1:10" ht="65.099999999999994" customHeight="1" x14ac:dyDescent="0.25">
      <c r="A311" s="48">
        <f t="shared" si="4"/>
        <v>305</v>
      </c>
      <c r="B311" s="35" t="s">
        <v>625</v>
      </c>
      <c r="C311" s="48" t="s">
        <v>95</v>
      </c>
      <c r="D311" s="48" t="s">
        <v>96</v>
      </c>
      <c r="E311" s="48" t="s">
        <v>346</v>
      </c>
      <c r="F311" s="76">
        <v>2400</v>
      </c>
      <c r="G311" s="48" t="s">
        <v>245</v>
      </c>
      <c r="H311" s="49">
        <v>11300</v>
      </c>
      <c r="I311" s="48" t="s">
        <v>110</v>
      </c>
      <c r="J311" s="48" t="s">
        <v>630</v>
      </c>
    </row>
    <row r="312" spans="1:10" ht="63" customHeight="1" x14ac:dyDescent="0.25">
      <c r="A312" s="48">
        <f t="shared" si="4"/>
        <v>306</v>
      </c>
      <c r="B312" s="35" t="s">
        <v>353</v>
      </c>
      <c r="C312" s="50" t="s">
        <v>354</v>
      </c>
      <c r="D312" s="48" t="s">
        <v>355</v>
      </c>
      <c r="E312" s="48" t="s">
        <v>483</v>
      </c>
      <c r="F312" s="76">
        <v>12000</v>
      </c>
      <c r="G312" s="48" t="s">
        <v>246</v>
      </c>
      <c r="H312" s="49">
        <v>24500</v>
      </c>
      <c r="I312" s="48" t="s">
        <v>110</v>
      </c>
      <c r="J312" s="48" t="s">
        <v>630</v>
      </c>
    </row>
    <row r="313" spans="1:10" ht="63.75" customHeight="1" x14ac:dyDescent="0.25">
      <c r="A313" s="48">
        <f t="shared" si="4"/>
        <v>307</v>
      </c>
      <c r="B313" s="35" t="s">
        <v>353</v>
      </c>
      <c r="C313" s="50" t="s">
        <v>354</v>
      </c>
      <c r="D313" s="48" t="s">
        <v>355</v>
      </c>
      <c r="E313" s="48" t="s">
        <v>484</v>
      </c>
      <c r="F313" s="76">
        <v>12000</v>
      </c>
      <c r="G313" s="48" t="s">
        <v>246</v>
      </c>
      <c r="H313" s="49">
        <v>26000</v>
      </c>
      <c r="I313" s="48" t="s">
        <v>110</v>
      </c>
      <c r="J313" s="48" t="s">
        <v>630</v>
      </c>
    </row>
    <row r="314" spans="1:10" ht="62.25" customHeight="1" x14ac:dyDescent="0.25">
      <c r="A314" s="48">
        <f t="shared" si="4"/>
        <v>308</v>
      </c>
      <c r="B314" s="35" t="s">
        <v>353</v>
      </c>
      <c r="C314" s="50" t="s">
        <v>354</v>
      </c>
      <c r="D314" s="48" t="s">
        <v>355</v>
      </c>
      <c r="E314" s="48" t="s">
        <v>485</v>
      </c>
      <c r="F314" s="76">
        <v>12000</v>
      </c>
      <c r="G314" s="48" t="s">
        <v>246</v>
      </c>
      <c r="H314" s="49">
        <v>33300</v>
      </c>
      <c r="I314" s="48" t="s">
        <v>110</v>
      </c>
      <c r="J314" s="48" t="s">
        <v>630</v>
      </c>
    </row>
    <row r="315" spans="1:10" ht="61.5" customHeight="1" x14ac:dyDescent="0.25">
      <c r="A315" s="48">
        <f t="shared" si="4"/>
        <v>309</v>
      </c>
      <c r="B315" s="35" t="s">
        <v>353</v>
      </c>
      <c r="C315" s="50" t="s">
        <v>354</v>
      </c>
      <c r="D315" s="48" t="s">
        <v>355</v>
      </c>
      <c r="E315" s="48" t="s">
        <v>486</v>
      </c>
      <c r="F315" s="76">
        <v>12000</v>
      </c>
      <c r="G315" s="48" t="s">
        <v>246</v>
      </c>
      <c r="H315" s="49">
        <v>18000</v>
      </c>
      <c r="I315" s="48" t="s">
        <v>110</v>
      </c>
      <c r="J315" s="48" t="s">
        <v>630</v>
      </c>
    </row>
    <row r="316" spans="1:10" ht="63.75" customHeight="1" x14ac:dyDescent="0.25">
      <c r="A316" s="48">
        <f t="shared" si="4"/>
        <v>310</v>
      </c>
      <c r="B316" s="35" t="s">
        <v>353</v>
      </c>
      <c r="C316" s="50" t="s">
        <v>354</v>
      </c>
      <c r="D316" s="48" t="s">
        <v>355</v>
      </c>
      <c r="E316" s="48" t="s">
        <v>487</v>
      </c>
      <c r="F316" s="76">
        <v>12000</v>
      </c>
      <c r="G316" s="48" t="s">
        <v>488</v>
      </c>
      <c r="H316" s="49">
        <v>29000</v>
      </c>
      <c r="I316" s="48" t="s">
        <v>110</v>
      </c>
      <c r="J316" s="48" t="s">
        <v>630</v>
      </c>
    </row>
    <row r="317" spans="1:10" ht="63" customHeight="1" x14ac:dyDescent="0.25">
      <c r="A317" s="48">
        <f t="shared" si="4"/>
        <v>311</v>
      </c>
      <c r="B317" s="35" t="s">
        <v>353</v>
      </c>
      <c r="C317" s="50" t="s">
        <v>354</v>
      </c>
      <c r="D317" s="48" t="s">
        <v>355</v>
      </c>
      <c r="E317" s="48" t="s">
        <v>489</v>
      </c>
      <c r="F317" s="76">
        <v>12000</v>
      </c>
      <c r="G317" s="48" t="s">
        <v>490</v>
      </c>
      <c r="H317" s="49">
        <v>54000</v>
      </c>
      <c r="I317" s="48" t="s">
        <v>110</v>
      </c>
      <c r="J317" s="48" t="s">
        <v>630</v>
      </c>
    </row>
    <row r="318" spans="1:10" ht="80.099999999999994" customHeight="1" x14ac:dyDescent="0.25">
      <c r="A318" s="48">
        <f t="shared" si="4"/>
        <v>312</v>
      </c>
      <c r="B318" s="35" t="s">
        <v>625</v>
      </c>
      <c r="C318" s="48" t="s">
        <v>95</v>
      </c>
      <c r="D318" s="48" t="s">
        <v>96</v>
      </c>
      <c r="E318" s="2" t="s">
        <v>472</v>
      </c>
      <c r="F318" s="76">
        <v>800</v>
      </c>
      <c r="G318" s="48" t="s">
        <v>456</v>
      </c>
      <c r="H318" s="49">
        <v>27000</v>
      </c>
      <c r="I318" s="48" t="s">
        <v>110</v>
      </c>
      <c r="J318" s="48" t="s">
        <v>630</v>
      </c>
    </row>
    <row r="319" spans="1:10" ht="80.099999999999994" customHeight="1" x14ac:dyDescent="0.25">
      <c r="A319" s="48">
        <f t="shared" si="4"/>
        <v>313</v>
      </c>
      <c r="B319" s="35" t="s">
        <v>625</v>
      </c>
      <c r="C319" s="48" t="s">
        <v>95</v>
      </c>
      <c r="D319" s="48" t="s">
        <v>96</v>
      </c>
      <c r="E319" s="48" t="s">
        <v>60</v>
      </c>
      <c r="F319" s="48">
        <v>600</v>
      </c>
      <c r="G319" s="48" t="s">
        <v>78</v>
      </c>
      <c r="H319" s="74">
        <v>61000</v>
      </c>
      <c r="I319" s="48" t="s">
        <v>110</v>
      </c>
      <c r="J319" s="48" t="s">
        <v>630</v>
      </c>
    </row>
    <row r="320" spans="1:10" ht="80.099999999999994" customHeight="1" x14ac:dyDescent="0.25">
      <c r="A320" s="48">
        <f t="shared" si="4"/>
        <v>314</v>
      </c>
      <c r="B320" s="35" t="s">
        <v>507</v>
      </c>
      <c r="C320" s="48" t="s">
        <v>506</v>
      </c>
      <c r="D320" s="48" t="s">
        <v>505</v>
      </c>
      <c r="E320" s="48" t="s">
        <v>347</v>
      </c>
      <c r="F320" s="76">
        <v>1600</v>
      </c>
      <c r="G320" s="48" t="s">
        <v>208</v>
      </c>
      <c r="H320" s="49">
        <v>11000</v>
      </c>
      <c r="I320" s="48" t="s">
        <v>110</v>
      </c>
      <c r="J320" s="48" t="s">
        <v>630</v>
      </c>
    </row>
    <row r="321" spans="1:10" ht="80.099999999999994" customHeight="1" x14ac:dyDescent="0.25">
      <c r="A321" s="48">
        <f t="shared" si="4"/>
        <v>315</v>
      </c>
      <c r="B321" s="35" t="s">
        <v>625</v>
      </c>
      <c r="C321" s="48" t="s">
        <v>95</v>
      </c>
      <c r="D321" s="48" t="s">
        <v>96</v>
      </c>
      <c r="E321" s="48" t="s">
        <v>348</v>
      </c>
      <c r="F321" s="76">
        <v>21600</v>
      </c>
      <c r="G321" s="48" t="s">
        <v>247</v>
      </c>
      <c r="H321" s="49">
        <v>55800</v>
      </c>
      <c r="I321" s="48" t="s">
        <v>110</v>
      </c>
      <c r="J321" s="48" t="s">
        <v>630</v>
      </c>
    </row>
    <row r="322" spans="1:10" ht="80.099999999999994" customHeight="1" x14ac:dyDescent="0.25">
      <c r="A322" s="48">
        <f t="shared" si="4"/>
        <v>316</v>
      </c>
      <c r="B322" s="35" t="s">
        <v>1865</v>
      </c>
      <c r="C322" s="48" t="s">
        <v>33</v>
      </c>
      <c r="D322" s="48" t="s">
        <v>1866</v>
      </c>
      <c r="E322" s="35" t="s">
        <v>201</v>
      </c>
      <c r="F322" s="76">
        <v>18000</v>
      </c>
      <c r="G322" s="48" t="s">
        <v>248</v>
      </c>
      <c r="H322" s="49">
        <v>30300</v>
      </c>
      <c r="I322" s="48" t="s">
        <v>110</v>
      </c>
      <c r="J322" s="48" t="s">
        <v>630</v>
      </c>
    </row>
    <row r="323" spans="1:10" ht="80.099999999999994" customHeight="1" x14ac:dyDescent="0.25">
      <c r="A323" s="48">
        <f t="shared" si="4"/>
        <v>317</v>
      </c>
      <c r="B323" s="35" t="s">
        <v>1865</v>
      </c>
      <c r="C323" s="48" t="s">
        <v>33</v>
      </c>
      <c r="D323" s="48" t="s">
        <v>1866</v>
      </c>
      <c r="E323" s="35" t="s">
        <v>202</v>
      </c>
      <c r="F323" s="76">
        <v>18000</v>
      </c>
      <c r="G323" s="48" t="s">
        <v>248</v>
      </c>
      <c r="H323" s="49">
        <v>540000</v>
      </c>
      <c r="I323" s="48" t="s">
        <v>110</v>
      </c>
      <c r="J323" s="48" t="s">
        <v>630</v>
      </c>
    </row>
    <row r="324" spans="1:10" ht="80.099999999999994" customHeight="1" x14ac:dyDescent="0.25">
      <c r="A324" s="48">
        <f t="shared" si="4"/>
        <v>318</v>
      </c>
      <c r="B324" s="35" t="s">
        <v>118</v>
      </c>
      <c r="C324" s="48" t="s">
        <v>33</v>
      </c>
      <c r="D324" s="48" t="s">
        <v>1866</v>
      </c>
      <c r="E324" s="48" t="s">
        <v>350</v>
      </c>
      <c r="F324" s="48">
        <v>250</v>
      </c>
      <c r="G324" s="48" t="s">
        <v>78</v>
      </c>
      <c r="H324" s="70">
        <v>3200</v>
      </c>
      <c r="I324" s="48" t="s">
        <v>110</v>
      </c>
      <c r="J324" s="48" t="s">
        <v>630</v>
      </c>
    </row>
    <row r="325" spans="1:10" ht="80.099999999999994" customHeight="1" x14ac:dyDescent="0.25">
      <c r="A325" s="48">
        <f t="shared" si="4"/>
        <v>319</v>
      </c>
      <c r="B325" s="35" t="s">
        <v>118</v>
      </c>
      <c r="C325" s="48" t="s">
        <v>33</v>
      </c>
      <c r="D325" s="48" t="s">
        <v>1866</v>
      </c>
      <c r="E325" s="48" t="s">
        <v>369</v>
      </c>
      <c r="F325" s="48">
        <v>2000</v>
      </c>
      <c r="G325" s="48" t="s">
        <v>78</v>
      </c>
      <c r="H325" s="49">
        <v>44000</v>
      </c>
      <c r="I325" s="48" t="s">
        <v>110</v>
      </c>
      <c r="J325" s="48" t="s">
        <v>630</v>
      </c>
    </row>
    <row r="326" spans="1:10" ht="80.099999999999994" customHeight="1" x14ac:dyDescent="0.25">
      <c r="A326" s="48">
        <f t="shared" si="4"/>
        <v>320</v>
      </c>
      <c r="B326" s="35" t="s">
        <v>118</v>
      </c>
      <c r="C326" s="48" t="s">
        <v>33</v>
      </c>
      <c r="D326" s="48" t="s">
        <v>1866</v>
      </c>
      <c r="E326" s="48" t="s">
        <v>68</v>
      </c>
      <c r="F326" s="48">
        <v>2700</v>
      </c>
      <c r="G326" s="48" t="s">
        <v>70</v>
      </c>
      <c r="H326" s="49">
        <v>8000</v>
      </c>
      <c r="I326" s="48" t="s">
        <v>110</v>
      </c>
      <c r="J326" s="48" t="s">
        <v>630</v>
      </c>
    </row>
    <row r="327" spans="1:10" ht="80.099999999999994" customHeight="1" x14ac:dyDescent="0.25">
      <c r="A327" s="48">
        <f t="shared" ref="A327:A373" si="5">1+A326</f>
        <v>321</v>
      </c>
      <c r="B327" s="35" t="s">
        <v>118</v>
      </c>
      <c r="C327" s="48" t="s">
        <v>33</v>
      </c>
      <c r="D327" s="48" t="s">
        <v>1866</v>
      </c>
      <c r="E327" s="48" t="s">
        <v>69</v>
      </c>
      <c r="F327" s="48">
        <v>6000</v>
      </c>
      <c r="G327" s="48" t="s">
        <v>78</v>
      </c>
      <c r="H327" s="49">
        <v>22000</v>
      </c>
      <c r="I327" s="48" t="s">
        <v>110</v>
      </c>
      <c r="J327" s="48" t="s">
        <v>630</v>
      </c>
    </row>
    <row r="328" spans="1:10" ht="80.099999999999994" customHeight="1" x14ac:dyDescent="0.25">
      <c r="A328" s="48">
        <f t="shared" si="5"/>
        <v>322</v>
      </c>
      <c r="B328" s="35" t="s">
        <v>118</v>
      </c>
      <c r="C328" s="48" t="s">
        <v>33</v>
      </c>
      <c r="D328" s="48" t="s">
        <v>1866</v>
      </c>
      <c r="E328" s="48" t="s">
        <v>56</v>
      </c>
      <c r="F328" s="48">
        <v>2000</v>
      </c>
      <c r="G328" s="48" t="s">
        <v>78</v>
      </c>
      <c r="H328" s="49">
        <v>35000</v>
      </c>
      <c r="I328" s="48" t="s">
        <v>110</v>
      </c>
      <c r="J328" s="48" t="s">
        <v>630</v>
      </c>
    </row>
    <row r="329" spans="1:10" ht="80.099999999999994" customHeight="1" x14ac:dyDescent="0.25">
      <c r="A329" s="48">
        <f t="shared" si="5"/>
        <v>323</v>
      </c>
      <c r="B329" s="35" t="s">
        <v>118</v>
      </c>
      <c r="C329" s="48" t="s">
        <v>33</v>
      </c>
      <c r="D329" s="48" t="s">
        <v>1866</v>
      </c>
      <c r="E329" s="48" t="s">
        <v>57</v>
      </c>
      <c r="F329" s="48">
        <v>10</v>
      </c>
      <c r="G329" s="48" t="s">
        <v>2</v>
      </c>
      <c r="H329" s="49">
        <v>30000</v>
      </c>
      <c r="I329" s="48" t="s">
        <v>110</v>
      </c>
      <c r="J329" s="48" t="s">
        <v>630</v>
      </c>
    </row>
    <row r="330" spans="1:10" ht="80.099999999999994" customHeight="1" x14ac:dyDescent="0.25">
      <c r="A330" s="48">
        <f t="shared" si="5"/>
        <v>324</v>
      </c>
      <c r="B330" s="35" t="s">
        <v>118</v>
      </c>
      <c r="C330" s="48" t="s">
        <v>33</v>
      </c>
      <c r="D330" s="48" t="s">
        <v>1866</v>
      </c>
      <c r="E330" s="48" t="s">
        <v>58</v>
      </c>
      <c r="F330" s="48">
        <v>300</v>
      </c>
      <c r="G330" s="48" t="s">
        <v>78</v>
      </c>
      <c r="H330" s="49">
        <v>4500</v>
      </c>
      <c r="I330" s="48" t="s">
        <v>110</v>
      </c>
      <c r="J330" s="48" t="s">
        <v>630</v>
      </c>
    </row>
    <row r="331" spans="1:10" ht="80.099999999999994" customHeight="1" x14ac:dyDescent="0.25">
      <c r="A331" s="48">
        <f t="shared" si="5"/>
        <v>325</v>
      </c>
      <c r="B331" s="35" t="s">
        <v>118</v>
      </c>
      <c r="C331" s="48" t="s">
        <v>33</v>
      </c>
      <c r="D331" s="48" t="s">
        <v>1866</v>
      </c>
      <c r="E331" s="48" t="s">
        <v>508</v>
      </c>
      <c r="F331" s="48">
        <v>1800</v>
      </c>
      <c r="G331" s="48" t="s">
        <v>78</v>
      </c>
      <c r="H331" s="49">
        <v>14000</v>
      </c>
      <c r="I331" s="48" t="s">
        <v>110</v>
      </c>
      <c r="J331" s="48" t="s">
        <v>630</v>
      </c>
    </row>
    <row r="332" spans="1:10" ht="80.099999999999994" customHeight="1" x14ac:dyDescent="0.25">
      <c r="A332" s="48">
        <f t="shared" si="5"/>
        <v>326</v>
      </c>
      <c r="B332" s="35" t="s">
        <v>118</v>
      </c>
      <c r="C332" s="48" t="s">
        <v>33</v>
      </c>
      <c r="D332" s="48" t="s">
        <v>1866</v>
      </c>
      <c r="E332" s="48" t="s">
        <v>59</v>
      </c>
      <c r="F332" s="48">
        <v>27000</v>
      </c>
      <c r="G332" s="48" t="s">
        <v>78</v>
      </c>
      <c r="H332" s="49">
        <v>584000</v>
      </c>
      <c r="I332" s="48" t="s">
        <v>110</v>
      </c>
      <c r="J332" s="48" t="s">
        <v>630</v>
      </c>
    </row>
    <row r="333" spans="1:10" ht="80.099999999999994" customHeight="1" x14ac:dyDescent="0.25">
      <c r="A333" s="48">
        <f t="shared" si="5"/>
        <v>327</v>
      </c>
      <c r="B333" s="35" t="s">
        <v>118</v>
      </c>
      <c r="C333" s="48" t="s">
        <v>33</v>
      </c>
      <c r="D333" s="48" t="s">
        <v>1866</v>
      </c>
      <c r="E333" s="48" t="s">
        <v>509</v>
      </c>
      <c r="F333" s="48">
        <v>3000</v>
      </c>
      <c r="G333" s="48" t="s">
        <v>70</v>
      </c>
      <c r="H333" s="49">
        <v>9000</v>
      </c>
      <c r="I333" s="48" t="s">
        <v>110</v>
      </c>
      <c r="J333" s="48" t="s">
        <v>630</v>
      </c>
    </row>
    <row r="334" spans="1:10" ht="80.099999999999994" customHeight="1" x14ac:dyDescent="0.25">
      <c r="A334" s="48">
        <f t="shared" si="5"/>
        <v>328</v>
      </c>
      <c r="B334" s="35" t="s">
        <v>118</v>
      </c>
      <c r="C334" s="48" t="s">
        <v>33</v>
      </c>
      <c r="D334" s="48" t="s">
        <v>1866</v>
      </c>
      <c r="E334" s="48" t="s">
        <v>510</v>
      </c>
      <c r="F334" s="48">
        <v>2000</v>
      </c>
      <c r="G334" s="48" t="s">
        <v>511</v>
      </c>
      <c r="H334" s="49">
        <v>11000</v>
      </c>
      <c r="I334" s="48" t="s">
        <v>110</v>
      </c>
      <c r="J334" s="48" t="s">
        <v>630</v>
      </c>
    </row>
    <row r="335" spans="1:10" ht="80.099999999999994" customHeight="1" x14ac:dyDescent="0.25">
      <c r="A335" s="48">
        <f t="shared" si="5"/>
        <v>329</v>
      </c>
      <c r="B335" s="35" t="s">
        <v>119</v>
      </c>
      <c r="C335" s="48" t="s">
        <v>61</v>
      </c>
      <c r="D335" s="48" t="s">
        <v>102</v>
      </c>
      <c r="E335" s="48" t="s">
        <v>99</v>
      </c>
      <c r="F335" s="48">
        <v>14.4</v>
      </c>
      <c r="G335" s="48" t="s">
        <v>2</v>
      </c>
      <c r="H335" s="49">
        <v>33000</v>
      </c>
      <c r="I335" s="48" t="s">
        <v>110</v>
      </c>
      <c r="J335" s="48" t="s">
        <v>630</v>
      </c>
    </row>
    <row r="336" spans="1:10" ht="80.099999999999994" customHeight="1" x14ac:dyDescent="0.25">
      <c r="A336" s="48">
        <f t="shared" si="5"/>
        <v>330</v>
      </c>
      <c r="B336" s="35" t="s">
        <v>119</v>
      </c>
      <c r="C336" s="48" t="s">
        <v>61</v>
      </c>
      <c r="D336" s="48" t="s">
        <v>102</v>
      </c>
      <c r="E336" s="48" t="s">
        <v>100</v>
      </c>
      <c r="F336" s="48">
        <v>14.4</v>
      </c>
      <c r="G336" s="48" t="s">
        <v>2</v>
      </c>
      <c r="H336" s="49">
        <v>42500</v>
      </c>
      <c r="I336" s="48" t="s">
        <v>110</v>
      </c>
      <c r="J336" s="48" t="s">
        <v>630</v>
      </c>
    </row>
    <row r="337" spans="1:10" ht="80.099999999999994" customHeight="1" x14ac:dyDescent="0.25">
      <c r="A337" s="48">
        <f t="shared" si="5"/>
        <v>331</v>
      </c>
      <c r="B337" s="35" t="s">
        <v>119</v>
      </c>
      <c r="C337" s="48" t="s">
        <v>61</v>
      </c>
      <c r="D337" s="48" t="s">
        <v>102</v>
      </c>
      <c r="E337" s="48" t="s">
        <v>349</v>
      </c>
      <c r="F337" s="48">
        <v>250</v>
      </c>
      <c r="G337" s="48" t="s">
        <v>78</v>
      </c>
      <c r="H337" s="70">
        <v>4500</v>
      </c>
      <c r="I337" s="48" t="s">
        <v>110</v>
      </c>
      <c r="J337" s="48" t="s">
        <v>630</v>
      </c>
    </row>
    <row r="338" spans="1:10" ht="80.099999999999994" customHeight="1" x14ac:dyDescent="0.25">
      <c r="A338" s="48">
        <f t="shared" si="5"/>
        <v>332</v>
      </c>
      <c r="B338" s="43" t="s">
        <v>463</v>
      </c>
      <c r="C338" s="22" t="s">
        <v>464</v>
      </c>
      <c r="D338" s="43" t="s">
        <v>465</v>
      </c>
      <c r="E338" s="22" t="s">
        <v>629</v>
      </c>
      <c r="F338" s="22">
        <v>1</v>
      </c>
      <c r="G338" s="22" t="s">
        <v>370</v>
      </c>
      <c r="H338" s="82">
        <v>240000</v>
      </c>
      <c r="I338" s="48" t="s">
        <v>371</v>
      </c>
      <c r="J338" s="48" t="s">
        <v>630</v>
      </c>
    </row>
    <row r="339" spans="1:10" ht="80.099999999999994" customHeight="1" x14ac:dyDescent="0.25">
      <c r="A339" s="48">
        <f t="shared" si="5"/>
        <v>333</v>
      </c>
      <c r="B339" s="35" t="s">
        <v>514</v>
      </c>
      <c r="C339" s="50" t="s">
        <v>515</v>
      </c>
      <c r="D339" s="48" t="s">
        <v>516</v>
      </c>
      <c r="E339" s="48" t="s">
        <v>517</v>
      </c>
      <c r="F339" s="50">
        <v>2</v>
      </c>
      <c r="G339" s="50" t="s">
        <v>370</v>
      </c>
      <c r="H339" s="49">
        <v>360000</v>
      </c>
      <c r="I339" s="48" t="s">
        <v>371</v>
      </c>
      <c r="J339" s="48" t="s">
        <v>630</v>
      </c>
    </row>
    <row r="340" spans="1:10" ht="80.099999999999994" customHeight="1" x14ac:dyDescent="0.25">
      <c r="A340" s="48">
        <f t="shared" si="5"/>
        <v>334</v>
      </c>
      <c r="B340" s="35" t="s">
        <v>514</v>
      </c>
      <c r="C340" s="50" t="s">
        <v>515</v>
      </c>
      <c r="D340" s="48" t="s">
        <v>516</v>
      </c>
      <c r="E340" s="48" t="s">
        <v>518</v>
      </c>
      <c r="F340" s="50">
        <v>2</v>
      </c>
      <c r="G340" s="50" t="s">
        <v>370</v>
      </c>
      <c r="H340" s="49">
        <v>360000</v>
      </c>
      <c r="I340" s="48" t="s">
        <v>371</v>
      </c>
      <c r="J340" s="48" t="s">
        <v>630</v>
      </c>
    </row>
    <row r="341" spans="1:10" ht="80.099999999999994" customHeight="1" x14ac:dyDescent="0.25">
      <c r="A341" s="48">
        <f t="shared" si="5"/>
        <v>335</v>
      </c>
      <c r="B341" s="35" t="s">
        <v>514</v>
      </c>
      <c r="C341" s="50" t="s">
        <v>515</v>
      </c>
      <c r="D341" s="48" t="s">
        <v>516</v>
      </c>
      <c r="E341" s="48" t="s">
        <v>519</v>
      </c>
      <c r="F341" s="50">
        <v>1</v>
      </c>
      <c r="G341" s="50" t="s">
        <v>520</v>
      </c>
      <c r="H341" s="49">
        <v>130000</v>
      </c>
      <c r="I341" s="48" t="s">
        <v>371</v>
      </c>
      <c r="J341" s="48" t="s">
        <v>630</v>
      </c>
    </row>
    <row r="342" spans="1:10" ht="80.099999999999994" customHeight="1" x14ac:dyDescent="0.25">
      <c r="A342" s="48">
        <f t="shared" si="5"/>
        <v>336</v>
      </c>
      <c r="B342" s="35" t="s">
        <v>514</v>
      </c>
      <c r="C342" s="50" t="s">
        <v>515</v>
      </c>
      <c r="D342" s="48" t="s">
        <v>516</v>
      </c>
      <c r="E342" s="48" t="s">
        <v>521</v>
      </c>
      <c r="F342" s="50">
        <v>2</v>
      </c>
      <c r="G342" s="50" t="s">
        <v>370</v>
      </c>
      <c r="H342" s="49">
        <f>91500*2</f>
        <v>183000</v>
      </c>
      <c r="I342" s="48" t="s">
        <v>371</v>
      </c>
      <c r="J342" s="48" t="s">
        <v>630</v>
      </c>
    </row>
    <row r="343" spans="1:10" ht="80.099999999999994" customHeight="1" x14ac:dyDescent="0.25">
      <c r="A343" s="48">
        <f t="shared" si="5"/>
        <v>337</v>
      </c>
      <c r="B343" s="35" t="s">
        <v>522</v>
      </c>
      <c r="C343" s="50" t="s">
        <v>523</v>
      </c>
      <c r="D343" s="48" t="s">
        <v>524</v>
      </c>
      <c r="E343" s="48" t="s">
        <v>525</v>
      </c>
      <c r="F343" s="50">
        <v>1</v>
      </c>
      <c r="G343" s="50" t="s">
        <v>370</v>
      </c>
      <c r="H343" s="49">
        <v>72000</v>
      </c>
      <c r="I343" s="48" t="s">
        <v>371</v>
      </c>
      <c r="J343" s="48" t="s">
        <v>630</v>
      </c>
    </row>
    <row r="344" spans="1:10" ht="25.5" x14ac:dyDescent="0.25">
      <c r="A344" s="48">
        <f t="shared" si="5"/>
        <v>338</v>
      </c>
      <c r="B344" s="35" t="s">
        <v>526</v>
      </c>
      <c r="C344" s="50" t="s">
        <v>527</v>
      </c>
      <c r="D344" s="48" t="s">
        <v>526</v>
      </c>
      <c r="E344" s="48" t="s">
        <v>528</v>
      </c>
      <c r="F344" s="50">
        <v>3</v>
      </c>
      <c r="G344" s="50" t="s">
        <v>520</v>
      </c>
      <c r="H344" s="49">
        <f>45000*3</f>
        <v>135000</v>
      </c>
      <c r="I344" s="48" t="s">
        <v>371</v>
      </c>
      <c r="J344" s="48" t="s">
        <v>630</v>
      </c>
    </row>
    <row r="345" spans="1:10" ht="25.5" x14ac:dyDescent="0.25">
      <c r="A345" s="48">
        <f t="shared" si="5"/>
        <v>339</v>
      </c>
      <c r="B345" s="35" t="s">
        <v>526</v>
      </c>
      <c r="C345" s="50" t="s">
        <v>527</v>
      </c>
      <c r="D345" s="48" t="s">
        <v>526</v>
      </c>
      <c r="E345" s="48" t="s">
        <v>529</v>
      </c>
      <c r="F345" s="50">
        <v>1</v>
      </c>
      <c r="G345" s="50" t="s">
        <v>370</v>
      </c>
      <c r="H345" s="49">
        <v>35000</v>
      </c>
      <c r="I345" s="48" t="s">
        <v>371</v>
      </c>
      <c r="J345" s="48" t="s">
        <v>630</v>
      </c>
    </row>
    <row r="346" spans="1:10" ht="114.75" customHeight="1" x14ac:dyDescent="0.25">
      <c r="A346" s="48">
        <f t="shared" si="5"/>
        <v>340</v>
      </c>
      <c r="B346" s="35" t="s">
        <v>530</v>
      </c>
      <c r="C346" s="50" t="s">
        <v>531</v>
      </c>
      <c r="D346" s="48" t="s">
        <v>551</v>
      </c>
      <c r="E346" s="48" t="s">
        <v>532</v>
      </c>
      <c r="F346" s="50">
        <v>1</v>
      </c>
      <c r="G346" s="50" t="s">
        <v>370</v>
      </c>
      <c r="H346" s="49">
        <v>395000</v>
      </c>
      <c r="I346" s="48" t="s">
        <v>371</v>
      </c>
      <c r="J346" s="48" t="s">
        <v>630</v>
      </c>
    </row>
    <row r="347" spans="1:10" ht="93.75" customHeight="1" x14ac:dyDescent="0.25">
      <c r="A347" s="48">
        <f t="shared" si="5"/>
        <v>341</v>
      </c>
      <c r="B347" s="35" t="s">
        <v>530</v>
      </c>
      <c r="C347" s="50" t="s">
        <v>533</v>
      </c>
      <c r="D347" s="48" t="s">
        <v>552</v>
      </c>
      <c r="E347" s="48" t="s">
        <v>534</v>
      </c>
      <c r="F347" s="50">
        <v>1</v>
      </c>
      <c r="G347" s="50" t="s">
        <v>370</v>
      </c>
      <c r="H347" s="49">
        <v>42000</v>
      </c>
      <c r="I347" s="48" t="s">
        <v>371</v>
      </c>
      <c r="J347" s="48" t="s">
        <v>630</v>
      </c>
    </row>
    <row r="348" spans="1:10" ht="94.5" customHeight="1" x14ac:dyDescent="0.25">
      <c r="A348" s="48">
        <f t="shared" si="5"/>
        <v>342</v>
      </c>
      <c r="B348" s="35" t="s">
        <v>530</v>
      </c>
      <c r="C348" s="50" t="s">
        <v>533</v>
      </c>
      <c r="D348" s="48" t="s">
        <v>552</v>
      </c>
      <c r="E348" s="48" t="s">
        <v>535</v>
      </c>
      <c r="F348" s="50">
        <v>2</v>
      </c>
      <c r="G348" s="50" t="s">
        <v>370</v>
      </c>
      <c r="H348" s="49">
        <f>69500*2</f>
        <v>139000</v>
      </c>
      <c r="I348" s="48" t="s">
        <v>371</v>
      </c>
      <c r="J348" s="48" t="s">
        <v>630</v>
      </c>
    </row>
    <row r="349" spans="1:10" ht="135" customHeight="1" x14ac:dyDescent="0.25">
      <c r="A349" s="48">
        <f t="shared" si="5"/>
        <v>343</v>
      </c>
      <c r="B349" s="35" t="s">
        <v>375</v>
      </c>
      <c r="C349" s="50" t="s">
        <v>536</v>
      </c>
      <c r="D349" s="48" t="s">
        <v>537</v>
      </c>
      <c r="E349" s="48" t="s">
        <v>538</v>
      </c>
      <c r="F349" s="50">
        <v>1</v>
      </c>
      <c r="G349" s="50" t="s">
        <v>370</v>
      </c>
      <c r="H349" s="49">
        <v>31000</v>
      </c>
      <c r="I349" s="48" t="s">
        <v>371</v>
      </c>
      <c r="J349" s="48" t="s">
        <v>630</v>
      </c>
    </row>
    <row r="350" spans="1:10" ht="38.25" x14ac:dyDescent="0.25">
      <c r="A350" s="48">
        <f t="shared" si="5"/>
        <v>344</v>
      </c>
      <c r="B350" s="35" t="s">
        <v>539</v>
      </c>
      <c r="C350" s="50" t="s">
        <v>461</v>
      </c>
      <c r="D350" s="48" t="s">
        <v>540</v>
      </c>
      <c r="E350" s="48" t="s">
        <v>541</v>
      </c>
      <c r="F350" s="50">
        <v>1</v>
      </c>
      <c r="G350" s="50" t="s">
        <v>370</v>
      </c>
      <c r="H350" s="49">
        <v>110000</v>
      </c>
      <c r="I350" s="48" t="s">
        <v>371</v>
      </c>
      <c r="J350" s="48" t="s">
        <v>630</v>
      </c>
    </row>
    <row r="351" spans="1:10" ht="42" customHeight="1" x14ac:dyDescent="0.25">
      <c r="A351" s="48">
        <f t="shared" si="5"/>
        <v>345</v>
      </c>
      <c r="B351" s="35" t="s">
        <v>526</v>
      </c>
      <c r="C351" s="50" t="s">
        <v>542</v>
      </c>
      <c r="D351" s="48" t="s">
        <v>543</v>
      </c>
      <c r="E351" s="48" t="s">
        <v>544</v>
      </c>
      <c r="F351" s="50">
        <v>1</v>
      </c>
      <c r="G351" s="50" t="s">
        <v>370</v>
      </c>
      <c r="H351" s="49">
        <v>150000</v>
      </c>
      <c r="I351" s="48" t="s">
        <v>371</v>
      </c>
      <c r="J351" s="48" t="s">
        <v>630</v>
      </c>
    </row>
    <row r="352" spans="1:10" ht="138.75" customHeight="1" x14ac:dyDescent="0.25">
      <c r="A352" s="48">
        <f t="shared" si="5"/>
        <v>346</v>
      </c>
      <c r="B352" s="35" t="s">
        <v>545</v>
      </c>
      <c r="C352" s="48" t="s">
        <v>546</v>
      </c>
      <c r="D352" s="48" t="s">
        <v>512</v>
      </c>
      <c r="E352" s="48" t="s">
        <v>547</v>
      </c>
      <c r="F352" s="50">
        <v>4</v>
      </c>
      <c r="G352" s="50" t="s">
        <v>370</v>
      </c>
      <c r="H352" s="49">
        <f>4*22500</f>
        <v>90000</v>
      </c>
      <c r="I352" s="48" t="s">
        <v>371</v>
      </c>
      <c r="J352" s="48" t="s">
        <v>630</v>
      </c>
    </row>
    <row r="353" spans="1:10" ht="123" customHeight="1" x14ac:dyDescent="0.25">
      <c r="A353" s="48">
        <f t="shared" si="5"/>
        <v>347</v>
      </c>
      <c r="B353" s="35" t="s">
        <v>548</v>
      </c>
      <c r="C353" s="48" t="s">
        <v>549</v>
      </c>
      <c r="D353" s="48" t="s">
        <v>512</v>
      </c>
      <c r="E353" s="48" t="s">
        <v>550</v>
      </c>
      <c r="F353" s="50">
        <v>1</v>
      </c>
      <c r="G353" s="50" t="s">
        <v>370</v>
      </c>
      <c r="H353" s="49">
        <v>36500</v>
      </c>
      <c r="I353" s="48" t="s">
        <v>371</v>
      </c>
      <c r="J353" s="48" t="s">
        <v>630</v>
      </c>
    </row>
    <row r="354" spans="1:10" ht="64.5" customHeight="1" x14ac:dyDescent="0.25">
      <c r="A354" s="48">
        <f t="shared" si="5"/>
        <v>348</v>
      </c>
      <c r="B354" s="35" t="s">
        <v>554</v>
      </c>
      <c r="C354" s="48" t="s">
        <v>555</v>
      </c>
      <c r="D354" s="48" t="s">
        <v>556</v>
      </c>
      <c r="E354" s="48" t="s">
        <v>557</v>
      </c>
      <c r="F354" s="50">
        <v>1</v>
      </c>
      <c r="G354" s="50" t="s">
        <v>370</v>
      </c>
      <c r="H354" s="49">
        <v>335000</v>
      </c>
      <c r="I354" s="48" t="s">
        <v>371</v>
      </c>
      <c r="J354" s="48" t="s">
        <v>630</v>
      </c>
    </row>
    <row r="355" spans="1:10" ht="91.5" customHeight="1" x14ac:dyDescent="0.25">
      <c r="A355" s="48">
        <f t="shared" si="5"/>
        <v>349</v>
      </c>
      <c r="B355" s="35" t="s">
        <v>554</v>
      </c>
      <c r="C355" s="48" t="s">
        <v>558</v>
      </c>
      <c r="D355" s="48" t="s">
        <v>559</v>
      </c>
      <c r="E355" s="48" t="s">
        <v>560</v>
      </c>
      <c r="F355" s="50">
        <v>2</v>
      </c>
      <c r="G355" s="50" t="s">
        <v>370</v>
      </c>
      <c r="H355" s="49">
        <f>107500*2</f>
        <v>215000</v>
      </c>
      <c r="I355" s="48" t="s">
        <v>371</v>
      </c>
      <c r="J355" s="48" t="s">
        <v>630</v>
      </c>
    </row>
    <row r="356" spans="1:10" ht="51" x14ac:dyDescent="0.25">
      <c r="A356" s="48">
        <f t="shared" si="5"/>
        <v>350</v>
      </c>
      <c r="B356" s="35" t="s">
        <v>554</v>
      </c>
      <c r="C356" s="48" t="s">
        <v>558</v>
      </c>
      <c r="D356" s="48" t="s">
        <v>561</v>
      </c>
      <c r="E356" s="48" t="s">
        <v>562</v>
      </c>
      <c r="F356" s="50">
        <v>4</v>
      </c>
      <c r="G356" s="50" t="s">
        <v>370</v>
      </c>
      <c r="H356" s="49">
        <v>355200</v>
      </c>
      <c r="I356" s="48" t="s">
        <v>371</v>
      </c>
      <c r="J356" s="48" t="s">
        <v>630</v>
      </c>
    </row>
    <row r="357" spans="1:10" ht="91.5" customHeight="1" x14ac:dyDescent="0.25">
      <c r="A357" s="48">
        <f t="shared" si="5"/>
        <v>351</v>
      </c>
      <c r="B357" s="35" t="s">
        <v>554</v>
      </c>
      <c r="C357" s="48" t="s">
        <v>563</v>
      </c>
      <c r="D357" s="48" t="s">
        <v>564</v>
      </c>
      <c r="E357" s="48" t="s">
        <v>565</v>
      </c>
      <c r="F357" s="50">
        <v>4</v>
      </c>
      <c r="G357" s="50" t="s">
        <v>370</v>
      </c>
      <c r="H357" s="49">
        <v>180000</v>
      </c>
      <c r="I357" s="48" t="s">
        <v>371</v>
      </c>
      <c r="J357" s="48" t="s">
        <v>630</v>
      </c>
    </row>
    <row r="358" spans="1:10" ht="50.25" customHeight="1" x14ac:dyDescent="0.25">
      <c r="A358" s="48">
        <f t="shared" si="5"/>
        <v>352</v>
      </c>
      <c r="B358" s="35" t="s">
        <v>374</v>
      </c>
      <c r="C358" s="48" t="s">
        <v>373</v>
      </c>
      <c r="D358" s="48" t="s">
        <v>372</v>
      </c>
      <c r="E358" s="48" t="s">
        <v>566</v>
      </c>
      <c r="F358" s="50">
        <v>1</v>
      </c>
      <c r="G358" s="50" t="s">
        <v>370</v>
      </c>
      <c r="H358" s="49">
        <v>147000</v>
      </c>
      <c r="I358" s="48" t="s">
        <v>371</v>
      </c>
      <c r="J358" s="48" t="s">
        <v>630</v>
      </c>
    </row>
    <row r="359" spans="1:10" ht="52.5" customHeight="1" x14ac:dyDescent="0.25">
      <c r="A359" s="48">
        <f t="shared" si="5"/>
        <v>353</v>
      </c>
      <c r="B359" s="35" t="s">
        <v>374</v>
      </c>
      <c r="C359" s="48" t="s">
        <v>373</v>
      </c>
      <c r="D359" s="48" t="s">
        <v>372</v>
      </c>
      <c r="E359" s="48" t="s">
        <v>567</v>
      </c>
      <c r="F359" s="50">
        <v>1</v>
      </c>
      <c r="G359" s="50" t="s">
        <v>370</v>
      </c>
      <c r="H359" s="49">
        <v>200000</v>
      </c>
      <c r="I359" s="48" t="s">
        <v>371</v>
      </c>
      <c r="J359" s="48" t="s">
        <v>630</v>
      </c>
    </row>
    <row r="360" spans="1:10" ht="49.5" customHeight="1" x14ac:dyDescent="0.25">
      <c r="A360" s="48">
        <f t="shared" si="5"/>
        <v>354</v>
      </c>
      <c r="B360" s="35" t="s">
        <v>374</v>
      </c>
      <c r="C360" s="48" t="s">
        <v>373</v>
      </c>
      <c r="D360" s="48" t="s">
        <v>372</v>
      </c>
      <c r="E360" s="48" t="s">
        <v>568</v>
      </c>
      <c r="F360" s="50">
        <v>1</v>
      </c>
      <c r="G360" s="50" t="s">
        <v>370</v>
      </c>
      <c r="H360" s="49">
        <v>150000</v>
      </c>
      <c r="I360" s="48" t="s">
        <v>371</v>
      </c>
      <c r="J360" s="48" t="s">
        <v>630</v>
      </c>
    </row>
    <row r="361" spans="1:10" ht="53.25" customHeight="1" x14ac:dyDescent="0.25">
      <c r="A361" s="48">
        <f t="shared" si="5"/>
        <v>355</v>
      </c>
      <c r="B361" s="35" t="s">
        <v>569</v>
      </c>
      <c r="C361" s="48" t="s">
        <v>570</v>
      </c>
      <c r="D361" s="48" t="s">
        <v>571</v>
      </c>
      <c r="E361" s="48" t="s">
        <v>572</v>
      </c>
      <c r="F361" s="50">
        <v>1</v>
      </c>
      <c r="G361" s="50" t="s">
        <v>370</v>
      </c>
      <c r="H361" s="49">
        <v>330000</v>
      </c>
      <c r="I361" s="48" t="s">
        <v>371</v>
      </c>
      <c r="J361" s="48" t="s">
        <v>630</v>
      </c>
    </row>
    <row r="362" spans="1:10" ht="78.75" customHeight="1" x14ac:dyDescent="0.25">
      <c r="A362" s="48">
        <f t="shared" si="5"/>
        <v>356</v>
      </c>
      <c r="B362" s="35" t="s">
        <v>573</v>
      </c>
      <c r="C362" s="48" t="s">
        <v>574</v>
      </c>
      <c r="D362" s="48" t="s">
        <v>575</v>
      </c>
      <c r="E362" s="48" t="s">
        <v>576</v>
      </c>
      <c r="F362" s="50">
        <v>1</v>
      </c>
      <c r="G362" s="50" t="s">
        <v>370</v>
      </c>
      <c r="H362" s="49">
        <v>310000</v>
      </c>
      <c r="I362" s="48" t="s">
        <v>371</v>
      </c>
      <c r="J362" s="48" t="s">
        <v>630</v>
      </c>
    </row>
    <row r="363" spans="1:10" ht="39.75" customHeight="1" x14ac:dyDescent="0.25">
      <c r="A363" s="48">
        <f t="shared" si="5"/>
        <v>357</v>
      </c>
      <c r="B363" s="35" t="s">
        <v>577</v>
      </c>
      <c r="C363" s="48" t="s">
        <v>578</v>
      </c>
      <c r="D363" s="48" t="s">
        <v>577</v>
      </c>
      <c r="E363" s="48" t="s">
        <v>579</v>
      </c>
      <c r="F363" s="50">
        <v>2</v>
      </c>
      <c r="G363" s="50" t="s">
        <v>370</v>
      </c>
      <c r="H363" s="49">
        <v>290000</v>
      </c>
      <c r="I363" s="48" t="s">
        <v>371</v>
      </c>
      <c r="J363" s="48" t="s">
        <v>630</v>
      </c>
    </row>
    <row r="364" spans="1:10" ht="39.75" customHeight="1" x14ac:dyDescent="0.25">
      <c r="A364" s="48">
        <f t="shared" si="5"/>
        <v>358</v>
      </c>
      <c r="B364" s="35" t="s">
        <v>577</v>
      </c>
      <c r="C364" s="48" t="s">
        <v>578</v>
      </c>
      <c r="D364" s="48" t="s">
        <v>577</v>
      </c>
      <c r="E364" s="48" t="s">
        <v>580</v>
      </c>
      <c r="F364" s="50">
        <v>1</v>
      </c>
      <c r="G364" s="50" t="s">
        <v>370</v>
      </c>
      <c r="H364" s="49">
        <v>24200</v>
      </c>
      <c r="I364" s="48" t="s">
        <v>371</v>
      </c>
      <c r="J364" s="48" t="s">
        <v>630</v>
      </c>
    </row>
    <row r="365" spans="1:10" ht="39.75" customHeight="1" x14ac:dyDescent="0.25">
      <c r="A365" s="48">
        <f t="shared" si="5"/>
        <v>359</v>
      </c>
      <c r="B365" s="35" t="s">
        <v>577</v>
      </c>
      <c r="C365" s="48" t="s">
        <v>578</v>
      </c>
      <c r="D365" s="48" t="s">
        <v>577</v>
      </c>
      <c r="E365" s="48" t="s">
        <v>581</v>
      </c>
      <c r="F365" s="50">
        <v>1</v>
      </c>
      <c r="G365" s="50" t="s">
        <v>370</v>
      </c>
      <c r="H365" s="49">
        <v>67500</v>
      </c>
      <c r="I365" s="48" t="s">
        <v>371</v>
      </c>
      <c r="J365" s="48" t="s">
        <v>630</v>
      </c>
    </row>
    <row r="366" spans="1:10" ht="63.75" x14ac:dyDescent="0.25">
      <c r="A366" s="48">
        <f t="shared" si="5"/>
        <v>360</v>
      </c>
      <c r="B366" s="35" t="s">
        <v>582</v>
      </c>
      <c r="C366" s="48" t="s">
        <v>583</v>
      </c>
      <c r="D366" s="48" t="s">
        <v>584</v>
      </c>
      <c r="E366" s="48" t="s">
        <v>585</v>
      </c>
      <c r="F366" s="50">
        <v>1</v>
      </c>
      <c r="G366" s="50" t="s">
        <v>370</v>
      </c>
      <c r="H366" s="49">
        <v>180000</v>
      </c>
      <c r="I366" s="48" t="s">
        <v>371</v>
      </c>
      <c r="J366" s="48" t="s">
        <v>630</v>
      </c>
    </row>
    <row r="367" spans="1:10" ht="63.75" x14ac:dyDescent="0.25">
      <c r="A367" s="48">
        <f t="shared" si="5"/>
        <v>361</v>
      </c>
      <c r="B367" s="35" t="s">
        <v>582</v>
      </c>
      <c r="C367" s="48" t="s">
        <v>583</v>
      </c>
      <c r="D367" s="48" t="s">
        <v>584</v>
      </c>
      <c r="E367" s="48" t="s">
        <v>586</v>
      </c>
      <c r="F367" s="50">
        <v>1</v>
      </c>
      <c r="G367" s="50" t="s">
        <v>370</v>
      </c>
      <c r="H367" s="49">
        <v>117000</v>
      </c>
      <c r="I367" s="48" t="s">
        <v>371</v>
      </c>
      <c r="J367" s="48" t="s">
        <v>630</v>
      </c>
    </row>
    <row r="368" spans="1:10" ht="63.75" x14ac:dyDescent="0.25">
      <c r="A368" s="48">
        <f t="shared" si="5"/>
        <v>362</v>
      </c>
      <c r="B368" s="35" t="s">
        <v>582</v>
      </c>
      <c r="C368" s="48" t="s">
        <v>583</v>
      </c>
      <c r="D368" s="48" t="s">
        <v>584</v>
      </c>
      <c r="E368" s="48" t="s">
        <v>587</v>
      </c>
      <c r="F368" s="50">
        <v>2</v>
      </c>
      <c r="G368" s="50" t="s">
        <v>370</v>
      </c>
      <c r="H368" s="49">
        <v>65500</v>
      </c>
      <c r="I368" s="48" t="s">
        <v>371</v>
      </c>
      <c r="J368" s="48" t="s">
        <v>630</v>
      </c>
    </row>
    <row r="369" spans="1:10" ht="89.25" x14ac:dyDescent="0.25">
      <c r="A369" s="48">
        <f t="shared" si="5"/>
        <v>363</v>
      </c>
      <c r="B369" s="35" t="s">
        <v>573</v>
      </c>
      <c r="C369" s="48" t="s">
        <v>588</v>
      </c>
      <c r="D369" s="48" t="s">
        <v>589</v>
      </c>
      <c r="E369" s="48" t="s">
        <v>590</v>
      </c>
      <c r="F369" s="50">
        <v>2</v>
      </c>
      <c r="G369" s="50" t="s">
        <v>370</v>
      </c>
      <c r="H369" s="49">
        <v>65200</v>
      </c>
      <c r="I369" s="48" t="s">
        <v>371</v>
      </c>
      <c r="J369" s="48" t="s">
        <v>630</v>
      </c>
    </row>
    <row r="370" spans="1:10" ht="89.25" x14ac:dyDescent="0.25">
      <c r="A370" s="48">
        <f t="shared" si="5"/>
        <v>364</v>
      </c>
      <c r="B370" s="35" t="s">
        <v>573</v>
      </c>
      <c r="C370" s="48" t="s">
        <v>588</v>
      </c>
      <c r="D370" s="48" t="s">
        <v>589</v>
      </c>
      <c r="E370" s="48" t="s">
        <v>591</v>
      </c>
      <c r="F370" s="50">
        <v>3</v>
      </c>
      <c r="G370" s="50" t="s">
        <v>370</v>
      </c>
      <c r="H370" s="49">
        <v>3300</v>
      </c>
      <c r="I370" s="48" t="s">
        <v>371</v>
      </c>
      <c r="J370" s="48" t="s">
        <v>630</v>
      </c>
    </row>
    <row r="371" spans="1:10" ht="25.5" x14ac:dyDescent="0.25">
      <c r="A371" s="48">
        <f t="shared" si="5"/>
        <v>365</v>
      </c>
      <c r="B371" s="35" t="s">
        <v>592</v>
      </c>
      <c r="C371" s="48" t="s">
        <v>593</v>
      </c>
      <c r="D371" s="48" t="s">
        <v>594</v>
      </c>
      <c r="E371" s="48" t="s">
        <v>595</v>
      </c>
      <c r="F371" s="50">
        <v>1</v>
      </c>
      <c r="G371" s="50" t="s">
        <v>370</v>
      </c>
      <c r="H371" s="49">
        <v>185600</v>
      </c>
      <c r="I371" s="48" t="s">
        <v>371</v>
      </c>
      <c r="J371" s="48" t="s">
        <v>630</v>
      </c>
    </row>
    <row r="372" spans="1:10" ht="25.5" x14ac:dyDescent="0.25">
      <c r="A372" s="48">
        <f t="shared" si="5"/>
        <v>366</v>
      </c>
      <c r="B372" s="35" t="s">
        <v>596</v>
      </c>
      <c r="C372" s="48" t="s">
        <v>597</v>
      </c>
      <c r="D372" s="48" t="s">
        <v>598</v>
      </c>
      <c r="E372" s="48" t="s">
        <v>599</v>
      </c>
      <c r="F372" s="50">
        <v>1</v>
      </c>
      <c r="G372" s="50" t="s">
        <v>370</v>
      </c>
      <c r="H372" s="49">
        <v>190000</v>
      </c>
      <c r="I372" s="48" t="s">
        <v>371</v>
      </c>
      <c r="J372" s="48" t="s">
        <v>630</v>
      </c>
    </row>
    <row r="373" spans="1:10" ht="28.5" customHeight="1" x14ac:dyDescent="0.25">
      <c r="A373" s="48">
        <f t="shared" si="5"/>
        <v>367</v>
      </c>
      <c r="B373" s="35" t="s">
        <v>596</v>
      </c>
      <c r="C373" s="48" t="s">
        <v>597</v>
      </c>
      <c r="D373" s="48" t="s">
        <v>598</v>
      </c>
      <c r="E373" s="48" t="s">
        <v>600</v>
      </c>
      <c r="F373" s="50">
        <v>2</v>
      </c>
      <c r="G373" s="50" t="s">
        <v>370</v>
      </c>
      <c r="H373" s="49">
        <v>19000</v>
      </c>
      <c r="I373" s="48" t="s">
        <v>371</v>
      </c>
      <c r="J373" s="48" t="s">
        <v>630</v>
      </c>
    </row>
    <row r="374" spans="1:10" ht="38.25" x14ac:dyDescent="0.25">
      <c r="A374" s="48">
        <v>368</v>
      </c>
      <c r="B374" s="35" t="s">
        <v>619</v>
      </c>
      <c r="C374" s="83" t="s">
        <v>620</v>
      </c>
      <c r="D374" s="48" t="s">
        <v>621</v>
      </c>
      <c r="E374" s="48" t="s">
        <v>462</v>
      </c>
      <c r="F374" s="50">
        <v>2</v>
      </c>
      <c r="G374" s="50" t="s">
        <v>370</v>
      </c>
      <c r="H374" s="49">
        <v>270000</v>
      </c>
      <c r="I374" s="48" t="s">
        <v>371</v>
      </c>
      <c r="J374" s="48" t="s">
        <v>630</v>
      </c>
    </row>
    <row r="375" spans="1:10" x14ac:dyDescent="0.25">
      <c r="A375" s="59"/>
      <c r="B375" s="60"/>
      <c r="C375" s="84"/>
      <c r="D375" s="59"/>
      <c r="E375" s="61" t="s">
        <v>638</v>
      </c>
      <c r="F375" s="85"/>
      <c r="G375" s="85"/>
      <c r="H375" s="86"/>
      <c r="I375" s="59"/>
      <c r="J375" s="59"/>
    </row>
    <row r="376" spans="1:10" ht="38.25" x14ac:dyDescent="0.25">
      <c r="A376" s="48">
        <v>369</v>
      </c>
      <c r="B376" s="18" t="s">
        <v>631</v>
      </c>
      <c r="C376" s="4" t="s">
        <v>632</v>
      </c>
      <c r="D376" s="4" t="s">
        <v>633</v>
      </c>
      <c r="E376" s="4" t="s">
        <v>634</v>
      </c>
      <c r="F376" s="4" t="s">
        <v>635</v>
      </c>
      <c r="G376" s="4" t="s">
        <v>636</v>
      </c>
      <c r="H376" s="5">
        <v>900000</v>
      </c>
      <c r="I376" s="4" t="s">
        <v>637</v>
      </c>
      <c r="J376" s="4" t="s">
        <v>638</v>
      </c>
    </row>
    <row r="377" spans="1:10" ht="78" customHeight="1" x14ac:dyDescent="0.25">
      <c r="A377" s="48">
        <v>370</v>
      </c>
      <c r="B377" s="15" t="s">
        <v>639</v>
      </c>
      <c r="C377" s="6" t="s">
        <v>640</v>
      </c>
      <c r="D377" s="6" t="s">
        <v>641</v>
      </c>
      <c r="E377" s="6" t="s">
        <v>642</v>
      </c>
      <c r="F377" s="7">
        <v>130000</v>
      </c>
      <c r="G377" s="6" t="s">
        <v>643</v>
      </c>
      <c r="H377" s="5">
        <v>70200</v>
      </c>
      <c r="I377" s="4" t="s">
        <v>637</v>
      </c>
      <c r="J377" s="6" t="s">
        <v>638</v>
      </c>
    </row>
    <row r="378" spans="1:10" ht="91.5" customHeight="1" x14ac:dyDescent="0.25">
      <c r="A378" s="48">
        <v>371</v>
      </c>
      <c r="B378" s="15" t="s">
        <v>639</v>
      </c>
      <c r="C378" s="6" t="s">
        <v>640</v>
      </c>
      <c r="D378" s="6" t="s">
        <v>641</v>
      </c>
      <c r="E378" s="6" t="s">
        <v>644</v>
      </c>
      <c r="F378" s="7">
        <v>17000</v>
      </c>
      <c r="G378" s="6" t="s">
        <v>643</v>
      </c>
      <c r="H378" s="5">
        <v>56100</v>
      </c>
      <c r="I378" s="4" t="s">
        <v>637</v>
      </c>
      <c r="J378" s="6" t="s">
        <v>638</v>
      </c>
    </row>
    <row r="379" spans="1:10" ht="69" customHeight="1" x14ac:dyDescent="0.25">
      <c r="A379" s="48">
        <v>372</v>
      </c>
      <c r="B379" s="15" t="s">
        <v>639</v>
      </c>
      <c r="C379" s="6" t="s">
        <v>640</v>
      </c>
      <c r="D379" s="6" t="s">
        <v>641</v>
      </c>
      <c r="E379" s="6" t="s">
        <v>645</v>
      </c>
      <c r="F379" s="7">
        <v>50000</v>
      </c>
      <c r="G379" s="6" t="s">
        <v>636</v>
      </c>
      <c r="H379" s="5">
        <v>168000</v>
      </c>
      <c r="I379" s="4" t="s">
        <v>637</v>
      </c>
      <c r="J379" s="6" t="s">
        <v>638</v>
      </c>
    </row>
    <row r="380" spans="1:10" ht="38.25" x14ac:dyDescent="0.25">
      <c r="A380" s="48">
        <v>373</v>
      </c>
      <c r="B380" s="15" t="s">
        <v>646</v>
      </c>
      <c r="C380" s="6" t="s">
        <v>647</v>
      </c>
      <c r="D380" s="6" t="s">
        <v>648</v>
      </c>
      <c r="E380" s="6" t="s">
        <v>649</v>
      </c>
      <c r="F380" s="7">
        <v>1000000</v>
      </c>
      <c r="G380" s="6" t="s">
        <v>650</v>
      </c>
      <c r="H380" s="5" t="s">
        <v>651</v>
      </c>
      <c r="I380" s="4" t="s">
        <v>637</v>
      </c>
      <c r="J380" s="6" t="s">
        <v>638</v>
      </c>
    </row>
    <row r="381" spans="1:10" ht="38.25" x14ac:dyDescent="0.25">
      <c r="A381" s="48">
        <v>374</v>
      </c>
      <c r="B381" s="15" t="s">
        <v>646</v>
      </c>
      <c r="C381" s="6" t="s">
        <v>652</v>
      </c>
      <c r="D381" s="6" t="s">
        <v>653</v>
      </c>
      <c r="E381" s="6" t="s">
        <v>654</v>
      </c>
      <c r="F381" s="7">
        <v>1500000</v>
      </c>
      <c r="G381" s="6" t="s">
        <v>650</v>
      </c>
      <c r="H381" s="5">
        <v>690000</v>
      </c>
      <c r="I381" s="4" t="s">
        <v>637</v>
      </c>
      <c r="J381" s="6" t="s">
        <v>638</v>
      </c>
    </row>
    <row r="382" spans="1:10" ht="74.25" customHeight="1" x14ac:dyDescent="0.25">
      <c r="A382" s="48">
        <v>375</v>
      </c>
      <c r="B382" s="15" t="s">
        <v>641</v>
      </c>
      <c r="C382" s="6" t="s">
        <v>640</v>
      </c>
      <c r="D382" s="6" t="s">
        <v>655</v>
      </c>
      <c r="E382" s="6" t="s">
        <v>656</v>
      </c>
      <c r="F382" s="7">
        <v>500000</v>
      </c>
      <c r="G382" s="6" t="s">
        <v>643</v>
      </c>
      <c r="H382" s="5">
        <v>250000</v>
      </c>
      <c r="I382" s="4" t="s">
        <v>637</v>
      </c>
      <c r="J382" s="6" t="s">
        <v>638</v>
      </c>
    </row>
    <row r="383" spans="1:10" ht="38.25" x14ac:dyDescent="0.25">
      <c r="A383" s="48">
        <v>376</v>
      </c>
      <c r="B383" s="6" t="s">
        <v>657</v>
      </c>
      <c r="C383" s="6" t="s">
        <v>658</v>
      </c>
      <c r="D383" s="6" t="s">
        <v>659</v>
      </c>
      <c r="E383" s="6" t="s">
        <v>660</v>
      </c>
      <c r="F383" s="6">
        <v>210</v>
      </c>
      <c r="G383" s="6" t="s">
        <v>70</v>
      </c>
      <c r="H383" s="5">
        <v>7300</v>
      </c>
      <c r="I383" s="4" t="s">
        <v>637</v>
      </c>
      <c r="J383" s="6" t="s">
        <v>638</v>
      </c>
    </row>
    <row r="384" spans="1:10" ht="38.25" x14ac:dyDescent="0.25">
      <c r="A384" s="48">
        <v>377</v>
      </c>
      <c r="B384" s="6" t="s">
        <v>657</v>
      </c>
      <c r="C384" s="6" t="s">
        <v>658</v>
      </c>
      <c r="D384" s="6" t="s">
        <v>659</v>
      </c>
      <c r="E384" s="6" t="s">
        <v>661</v>
      </c>
      <c r="F384" s="6">
        <v>290</v>
      </c>
      <c r="G384" s="6" t="s">
        <v>70</v>
      </c>
      <c r="H384" s="5">
        <v>5850</v>
      </c>
      <c r="I384" s="4" t="s">
        <v>637</v>
      </c>
      <c r="J384" s="6" t="s">
        <v>638</v>
      </c>
    </row>
    <row r="385" spans="1:10" ht="38.25" x14ac:dyDescent="0.25">
      <c r="A385" s="48">
        <v>378</v>
      </c>
      <c r="B385" s="6" t="s">
        <v>657</v>
      </c>
      <c r="C385" s="6" t="s">
        <v>658</v>
      </c>
      <c r="D385" s="6" t="s">
        <v>659</v>
      </c>
      <c r="E385" s="6" t="s">
        <v>662</v>
      </c>
      <c r="F385" s="6">
        <v>50</v>
      </c>
      <c r="G385" s="6" t="s">
        <v>70</v>
      </c>
      <c r="H385" s="5">
        <v>1600</v>
      </c>
      <c r="I385" s="4" t="s">
        <v>637</v>
      </c>
      <c r="J385" s="6" t="s">
        <v>638</v>
      </c>
    </row>
    <row r="386" spans="1:10" ht="38.25" x14ac:dyDescent="0.25">
      <c r="A386" s="48">
        <v>379</v>
      </c>
      <c r="B386" s="6" t="s">
        <v>657</v>
      </c>
      <c r="C386" s="6" t="s">
        <v>658</v>
      </c>
      <c r="D386" s="6" t="s">
        <v>659</v>
      </c>
      <c r="E386" s="6" t="s">
        <v>663</v>
      </c>
      <c r="F386" s="6">
        <v>50</v>
      </c>
      <c r="G386" s="6" t="s">
        <v>70</v>
      </c>
      <c r="H386" s="5">
        <v>1950</v>
      </c>
      <c r="I386" s="4" t="s">
        <v>637</v>
      </c>
      <c r="J386" s="6" t="s">
        <v>638</v>
      </c>
    </row>
    <row r="387" spans="1:10" ht="38.25" x14ac:dyDescent="0.25">
      <c r="A387" s="48">
        <v>380</v>
      </c>
      <c r="B387" s="6" t="s">
        <v>657</v>
      </c>
      <c r="C387" s="6" t="s">
        <v>658</v>
      </c>
      <c r="D387" s="6" t="s">
        <v>659</v>
      </c>
      <c r="E387" s="6" t="s">
        <v>664</v>
      </c>
      <c r="F387" s="6">
        <v>50</v>
      </c>
      <c r="G387" s="6" t="s">
        <v>70</v>
      </c>
      <c r="H387" s="5">
        <v>2300</v>
      </c>
      <c r="I387" s="4" t="s">
        <v>637</v>
      </c>
      <c r="J387" s="6" t="s">
        <v>638</v>
      </c>
    </row>
    <row r="388" spans="1:10" ht="38.25" x14ac:dyDescent="0.25">
      <c r="A388" s="48">
        <v>381</v>
      </c>
      <c r="B388" s="6" t="s">
        <v>657</v>
      </c>
      <c r="C388" s="6" t="s">
        <v>658</v>
      </c>
      <c r="D388" s="6" t="s">
        <v>659</v>
      </c>
      <c r="E388" s="6" t="s">
        <v>665</v>
      </c>
      <c r="F388" s="6">
        <v>50</v>
      </c>
      <c r="G388" s="6" t="s">
        <v>70</v>
      </c>
      <c r="H388" s="5">
        <v>2200</v>
      </c>
      <c r="I388" s="4" t="s">
        <v>637</v>
      </c>
      <c r="J388" s="6" t="s">
        <v>638</v>
      </c>
    </row>
    <row r="389" spans="1:10" ht="38.25" x14ac:dyDescent="0.25">
      <c r="A389" s="48">
        <v>382</v>
      </c>
      <c r="B389" s="6" t="s">
        <v>657</v>
      </c>
      <c r="C389" s="6" t="s">
        <v>658</v>
      </c>
      <c r="D389" s="6" t="s">
        <v>659</v>
      </c>
      <c r="E389" s="6" t="s">
        <v>666</v>
      </c>
      <c r="F389" s="6">
        <v>50</v>
      </c>
      <c r="G389" s="6" t="s">
        <v>70</v>
      </c>
      <c r="H389" s="5">
        <v>1800</v>
      </c>
      <c r="I389" s="4" t="s">
        <v>637</v>
      </c>
      <c r="J389" s="6" t="s">
        <v>638</v>
      </c>
    </row>
    <row r="390" spans="1:10" ht="38.25" x14ac:dyDescent="0.25">
      <c r="A390" s="48">
        <v>383</v>
      </c>
      <c r="B390" s="6" t="s">
        <v>657</v>
      </c>
      <c r="C390" s="6" t="s">
        <v>658</v>
      </c>
      <c r="D390" s="6" t="s">
        <v>659</v>
      </c>
      <c r="E390" s="6" t="s">
        <v>667</v>
      </c>
      <c r="F390" s="6">
        <v>50</v>
      </c>
      <c r="G390" s="6" t="s">
        <v>70</v>
      </c>
      <c r="H390" s="5">
        <v>3100</v>
      </c>
      <c r="I390" s="4" t="s">
        <v>637</v>
      </c>
      <c r="J390" s="6" t="s">
        <v>638</v>
      </c>
    </row>
    <row r="391" spans="1:10" ht="38.25" x14ac:dyDescent="0.25">
      <c r="A391" s="48">
        <v>384</v>
      </c>
      <c r="B391" s="6" t="s">
        <v>657</v>
      </c>
      <c r="C391" s="6" t="s">
        <v>658</v>
      </c>
      <c r="D391" s="6" t="s">
        <v>659</v>
      </c>
      <c r="E391" s="6" t="s">
        <v>668</v>
      </c>
      <c r="F391" s="6">
        <v>50</v>
      </c>
      <c r="G391" s="6" t="s">
        <v>70</v>
      </c>
      <c r="H391" s="5">
        <v>1700</v>
      </c>
      <c r="I391" s="4" t="s">
        <v>637</v>
      </c>
      <c r="J391" s="6" t="s">
        <v>638</v>
      </c>
    </row>
    <row r="392" spans="1:10" ht="38.25" x14ac:dyDescent="0.25">
      <c r="A392" s="48">
        <v>385</v>
      </c>
      <c r="B392" s="6" t="s">
        <v>657</v>
      </c>
      <c r="C392" s="6" t="s">
        <v>658</v>
      </c>
      <c r="D392" s="6" t="s">
        <v>659</v>
      </c>
      <c r="E392" s="6" t="s">
        <v>669</v>
      </c>
      <c r="F392" s="6">
        <v>20</v>
      </c>
      <c r="G392" s="6" t="s">
        <v>70</v>
      </c>
      <c r="H392" s="5">
        <v>1250</v>
      </c>
      <c r="I392" s="4" t="s">
        <v>637</v>
      </c>
      <c r="J392" s="6" t="s">
        <v>638</v>
      </c>
    </row>
    <row r="393" spans="1:10" ht="38.25" x14ac:dyDescent="0.25">
      <c r="A393" s="48">
        <v>386</v>
      </c>
      <c r="B393" s="6" t="s">
        <v>657</v>
      </c>
      <c r="C393" s="6" t="s">
        <v>658</v>
      </c>
      <c r="D393" s="6" t="s">
        <v>659</v>
      </c>
      <c r="E393" s="6" t="s">
        <v>670</v>
      </c>
      <c r="F393" s="6">
        <v>10</v>
      </c>
      <c r="G393" s="6" t="s">
        <v>70</v>
      </c>
      <c r="H393" s="5">
        <v>400</v>
      </c>
      <c r="I393" s="4" t="s">
        <v>637</v>
      </c>
      <c r="J393" s="6" t="s">
        <v>638</v>
      </c>
    </row>
    <row r="394" spans="1:10" ht="38.25" x14ac:dyDescent="0.25">
      <c r="A394" s="48">
        <v>387</v>
      </c>
      <c r="B394" s="6" t="s">
        <v>657</v>
      </c>
      <c r="C394" s="6" t="s">
        <v>658</v>
      </c>
      <c r="D394" s="6" t="s">
        <v>659</v>
      </c>
      <c r="E394" s="6" t="s">
        <v>671</v>
      </c>
      <c r="F394" s="6">
        <v>100</v>
      </c>
      <c r="G394" s="6" t="s">
        <v>70</v>
      </c>
      <c r="H394" s="5">
        <v>3250</v>
      </c>
      <c r="I394" s="4" t="s">
        <v>637</v>
      </c>
      <c r="J394" s="6" t="s">
        <v>638</v>
      </c>
    </row>
    <row r="395" spans="1:10" ht="38.25" x14ac:dyDescent="0.25">
      <c r="A395" s="48">
        <v>388</v>
      </c>
      <c r="B395" s="6" t="s">
        <v>657</v>
      </c>
      <c r="C395" s="6" t="s">
        <v>658</v>
      </c>
      <c r="D395" s="6" t="s">
        <v>659</v>
      </c>
      <c r="E395" s="6" t="s">
        <v>672</v>
      </c>
      <c r="F395" s="6">
        <v>150</v>
      </c>
      <c r="G395" s="6" t="s">
        <v>70</v>
      </c>
      <c r="H395" s="5">
        <v>5400</v>
      </c>
      <c r="I395" s="4" t="s">
        <v>637</v>
      </c>
      <c r="J395" s="6" t="s">
        <v>638</v>
      </c>
    </row>
    <row r="396" spans="1:10" ht="38.25" x14ac:dyDescent="0.25">
      <c r="A396" s="48">
        <v>389</v>
      </c>
      <c r="B396" s="6" t="s">
        <v>657</v>
      </c>
      <c r="C396" s="6" t="s">
        <v>658</v>
      </c>
      <c r="D396" s="6" t="s">
        <v>659</v>
      </c>
      <c r="E396" s="6" t="s">
        <v>673</v>
      </c>
      <c r="F396" s="6">
        <v>150</v>
      </c>
      <c r="G396" s="6" t="s">
        <v>70</v>
      </c>
      <c r="H396" s="5">
        <v>6200</v>
      </c>
      <c r="I396" s="4" t="s">
        <v>637</v>
      </c>
      <c r="J396" s="6" t="s">
        <v>638</v>
      </c>
    </row>
    <row r="397" spans="1:10" ht="38.25" x14ac:dyDescent="0.25">
      <c r="A397" s="48">
        <v>390</v>
      </c>
      <c r="B397" s="6" t="s">
        <v>657</v>
      </c>
      <c r="C397" s="6" t="s">
        <v>658</v>
      </c>
      <c r="D397" s="6" t="s">
        <v>659</v>
      </c>
      <c r="E397" s="6" t="s">
        <v>674</v>
      </c>
      <c r="F397" s="6">
        <v>100</v>
      </c>
      <c r="G397" s="6" t="s">
        <v>70</v>
      </c>
      <c r="H397" s="5">
        <v>2600</v>
      </c>
      <c r="I397" s="4" t="s">
        <v>637</v>
      </c>
      <c r="J397" s="6" t="s">
        <v>638</v>
      </c>
    </row>
    <row r="398" spans="1:10" ht="38.25" x14ac:dyDescent="0.25">
      <c r="A398" s="48">
        <v>391</v>
      </c>
      <c r="B398" s="6" t="s">
        <v>657</v>
      </c>
      <c r="C398" s="6" t="s">
        <v>658</v>
      </c>
      <c r="D398" s="6" t="s">
        <v>659</v>
      </c>
      <c r="E398" s="6" t="s">
        <v>675</v>
      </c>
      <c r="F398" s="6">
        <v>1000</v>
      </c>
      <c r="G398" s="6" t="s">
        <v>70</v>
      </c>
      <c r="H398" s="5">
        <v>20900</v>
      </c>
      <c r="I398" s="4" t="s">
        <v>637</v>
      </c>
      <c r="J398" s="6" t="s">
        <v>638</v>
      </c>
    </row>
    <row r="399" spans="1:10" ht="38.25" x14ac:dyDescent="0.25">
      <c r="A399" s="48">
        <v>392</v>
      </c>
      <c r="B399" s="6" t="s">
        <v>657</v>
      </c>
      <c r="C399" s="6" t="s">
        <v>658</v>
      </c>
      <c r="D399" s="6" t="s">
        <v>659</v>
      </c>
      <c r="E399" s="6" t="s">
        <v>676</v>
      </c>
      <c r="F399" s="6">
        <v>50</v>
      </c>
      <c r="G399" s="6" t="s">
        <v>70</v>
      </c>
      <c r="H399" s="5">
        <v>2000</v>
      </c>
      <c r="I399" s="4" t="s">
        <v>637</v>
      </c>
      <c r="J399" s="6" t="s">
        <v>638</v>
      </c>
    </row>
    <row r="400" spans="1:10" ht="38.25" x14ac:dyDescent="0.25">
      <c r="A400" s="48">
        <v>393</v>
      </c>
      <c r="B400" s="6" t="s">
        <v>657</v>
      </c>
      <c r="C400" s="6" t="s">
        <v>658</v>
      </c>
      <c r="D400" s="6" t="s">
        <v>659</v>
      </c>
      <c r="E400" s="6" t="s">
        <v>677</v>
      </c>
      <c r="F400" s="6">
        <v>100</v>
      </c>
      <c r="G400" s="6" t="s">
        <v>70</v>
      </c>
      <c r="H400" s="5">
        <v>4000</v>
      </c>
      <c r="I400" s="4" t="s">
        <v>637</v>
      </c>
      <c r="J400" s="6" t="s">
        <v>638</v>
      </c>
    </row>
    <row r="401" spans="1:10" ht="38.25" x14ac:dyDescent="0.25">
      <c r="A401" s="48">
        <v>394</v>
      </c>
      <c r="B401" s="6" t="s">
        <v>657</v>
      </c>
      <c r="C401" s="6" t="s">
        <v>658</v>
      </c>
      <c r="D401" s="6" t="s">
        <v>659</v>
      </c>
      <c r="E401" s="6" t="s">
        <v>678</v>
      </c>
      <c r="F401" s="6">
        <v>41</v>
      </c>
      <c r="G401" s="6" t="s">
        <v>70</v>
      </c>
      <c r="H401" s="5">
        <v>2100</v>
      </c>
      <c r="I401" s="4" t="s">
        <v>637</v>
      </c>
      <c r="J401" s="6" t="s">
        <v>638</v>
      </c>
    </row>
    <row r="402" spans="1:10" ht="38.25" x14ac:dyDescent="0.25">
      <c r="A402" s="48">
        <v>395</v>
      </c>
      <c r="B402" s="6" t="s">
        <v>657</v>
      </c>
      <c r="C402" s="6" t="s">
        <v>658</v>
      </c>
      <c r="D402" s="6" t="s">
        <v>659</v>
      </c>
      <c r="E402" s="6" t="s">
        <v>679</v>
      </c>
      <c r="F402" s="6">
        <v>20</v>
      </c>
      <c r="G402" s="6" t="s">
        <v>70</v>
      </c>
      <c r="H402" s="5">
        <v>950</v>
      </c>
      <c r="I402" s="4" t="s">
        <v>637</v>
      </c>
      <c r="J402" s="6" t="s">
        <v>638</v>
      </c>
    </row>
    <row r="403" spans="1:10" ht="38.25" x14ac:dyDescent="0.25">
      <c r="A403" s="48">
        <v>396</v>
      </c>
      <c r="B403" s="6" t="s">
        <v>657</v>
      </c>
      <c r="C403" s="6" t="s">
        <v>658</v>
      </c>
      <c r="D403" s="6" t="s">
        <v>659</v>
      </c>
      <c r="E403" s="6" t="s">
        <v>680</v>
      </c>
      <c r="F403" s="6">
        <v>130</v>
      </c>
      <c r="G403" s="6" t="s">
        <v>70</v>
      </c>
      <c r="H403" s="5">
        <v>4500</v>
      </c>
      <c r="I403" s="4" t="s">
        <v>637</v>
      </c>
      <c r="J403" s="6" t="s">
        <v>638</v>
      </c>
    </row>
    <row r="404" spans="1:10" ht="38.25" x14ac:dyDescent="0.25">
      <c r="A404" s="48">
        <v>397</v>
      </c>
      <c r="B404" s="6" t="s">
        <v>657</v>
      </c>
      <c r="C404" s="6" t="s">
        <v>658</v>
      </c>
      <c r="D404" s="6" t="s">
        <v>659</v>
      </c>
      <c r="E404" s="6" t="s">
        <v>681</v>
      </c>
      <c r="F404" s="6">
        <v>200</v>
      </c>
      <c r="G404" s="6" t="s">
        <v>70</v>
      </c>
      <c r="H404" s="5">
        <v>7500</v>
      </c>
      <c r="I404" s="4" t="s">
        <v>637</v>
      </c>
      <c r="J404" s="6" t="s">
        <v>638</v>
      </c>
    </row>
    <row r="405" spans="1:10" ht="38.25" x14ac:dyDescent="0.25">
      <c r="A405" s="48">
        <v>398</v>
      </c>
      <c r="B405" s="6" t="s">
        <v>657</v>
      </c>
      <c r="C405" s="6" t="s">
        <v>658</v>
      </c>
      <c r="D405" s="6" t="s">
        <v>659</v>
      </c>
      <c r="E405" s="6" t="s">
        <v>682</v>
      </c>
      <c r="F405" s="6">
        <v>20</v>
      </c>
      <c r="G405" s="6" t="s">
        <v>70</v>
      </c>
      <c r="H405" s="5">
        <v>810</v>
      </c>
      <c r="I405" s="4" t="s">
        <v>637</v>
      </c>
      <c r="J405" s="6" t="s">
        <v>638</v>
      </c>
    </row>
    <row r="406" spans="1:10" ht="38.25" x14ac:dyDescent="0.25">
      <c r="A406" s="48">
        <v>399</v>
      </c>
      <c r="B406" s="6" t="s">
        <v>657</v>
      </c>
      <c r="C406" s="6" t="s">
        <v>658</v>
      </c>
      <c r="D406" s="6" t="s">
        <v>659</v>
      </c>
      <c r="E406" s="6" t="s">
        <v>683</v>
      </c>
      <c r="F406" s="6">
        <v>3000</v>
      </c>
      <c r="G406" s="6" t="s">
        <v>70</v>
      </c>
      <c r="H406" s="5">
        <v>98900</v>
      </c>
      <c r="I406" s="4" t="s">
        <v>637</v>
      </c>
      <c r="J406" s="6" t="s">
        <v>638</v>
      </c>
    </row>
    <row r="407" spans="1:10" ht="38.25" x14ac:dyDescent="0.25">
      <c r="A407" s="48">
        <v>400</v>
      </c>
      <c r="B407" s="6" t="s">
        <v>657</v>
      </c>
      <c r="C407" s="6" t="s">
        <v>658</v>
      </c>
      <c r="D407" s="6" t="s">
        <v>659</v>
      </c>
      <c r="E407" s="6" t="s">
        <v>684</v>
      </c>
      <c r="F407" s="6">
        <v>300</v>
      </c>
      <c r="G407" s="6" t="s">
        <v>70</v>
      </c>
      <c r="H407" s="5">
        <v>11420</v>
      </c>
      <c r="I407" s="4" t="s">
        <v>637</v>
      </c>
      <c r="J407" s="6" t="s">
        <v>638</v>
      </c>
    </row>
    <row r="408" spans="1:10" ht="38.25" x14ac:dyDescent="0.25">
      <c r="A408" s="48">
        <v>401</v>
      </c>
      <c r="B408" s="6" t="s">
        <v>657</v>
      </c>
      <c r="C408" s="6" t="s">
        <v>658</v>
      </c>
      <c r="D408" s="6" t="s">
        <v>659</v>
      </c>
      <c r="E408" s="6" t="s">
        <v>685</v>
      </c>
      <c r="F408" s="6">
        <v>20</v>
      </c>
      <c r="G408" s="6" t="s">
        <v>70</v>
      </c>
      <c r="H408" s="5">
        <v>970</v>
      </c>
      <c r="I408" s="4" t="s">
        <v>637</v>
      </c>
      <c r="J408" s="6" t="s">
        <v>638</v>
      </c>
    </row>
    <row r="409" spans="1:10" ht="38.25" x14ac:dyDescent="0.25">
      <c r="A409" s="48">
        <v>402</v>
      </c>
      <c r="B409" s="6" t="s">
        <v>657</v>
      </c>
      <c r="C409" s="6" t="s">
        <v>658</v>
      </c>
      <c r="D409" s="6" t="s">
        <v>659</v>
      </c>
      <c r="E409" s="6" t="s">
        <v>686</v>
      </c>
      <c r="F409" s="6">
        <v>250</v>
      </c>
      <c r="G409" s="6" t="s">
        <v>70</v>
      </c>
      <c r="H409" s="5">
        <v>8800</v>
      </c>
      <c r="I409" s="4" t="s">
        <v>637</v>
      </c>
      <c r="J409" s="6" t="s">
        <v>638</v>
      </c>
    </row>
    <row r="410" spans="1:10" ht="38.25" x14ac:dyDescent="0.25">
      <c r="A410" s="48">
        <v>403</v>
      </c>
      <c r="B410" s="6" t="s">
        <v>657</v>
      </c>
      <c r="C410" s="6" t="s">
        <v>658</v>
      </c>
      <c r="D410" s="6" t="s">
        <v>659</v>
      </c>
      <c r="E410" s="6" t="s">
        <v>687</v>
      </c>
      <c r="F410" s="6">
        <v>70</v>
      </c>
      <c r="G410" s="6" t="s">
        <v>70</v>
      </c>
      <c r="H410" s="5">
        <v>2700</v>
      </c>
      <c r="I410" s="4" t="s">
        <v>637</v>
      </c>
      <c r="J410" s="6" t="s">
        <v>638</v>
      </c>
    </row>
    <row r="411" spans="1:10" ht="38.25" x14ac:dyDescent="0.25">
      <c r="A411" s="48">
        <v>404</v>
      </c>
      <c r="B411" s="6" t="s">
        <v>657</v>
      </c>
      <c r="C411" s="6" t="s">
        <v>658</v>
      </c>
      <c r="D411" s="6" t="s">
        <v>659</v>
      </c>
      <c r="E411" s="6" t="s">
        <v>688</v>
      </c>
      <c r="F411" s="6">
        <v>150</v>
      </c>
      <c r="G411" s="6" t="s">
        <v>70</v>
      </c>
      <c r="H411" s="5">
        <v>8900</v>
      </c>
      <c r="I411" s="4" t="s">
        <v>637</v>
      </c>
      <c r="J411" s="6" t="s">
        <v>638</v>
      </c>
    </row>
    <row r="412" spans="1:10" ht="38.25" x14ac:dyDescent="0.25">
      <c r="A412" s="48">
        <v>405</v>
      </c>
      <c r="B412" s="6" t="s">
        <v>657</v>
      </c>
      <c r="C412" s="6" t="s">
        <v>658</v>
      </c>
      <c r="D412" s="6" t="s">
        <v>659</v>
      </c>
      <c r="E412" s="6" t="s">
        <v>689</v>
      </c>
      <c r="F412" s="6">
        <v>150</v>
      </c>
      <c r="G412" s="6" t="s">
        <v>70</v>
      </c>
      <c r="H412" s="5">
        <v>8900</v>
      </c>
      <c r="I412" s="4" t="s">
        <v>637</v>
      </c>
      <c r="J412" s="6" t="s">
        <v>638</v>
      </c>
    </row>
    <row r="413" spans="1:10" ht="38.25" x14ac:dyDescent="0.25">
      <c r="A413" s="48">
        <v>406</v>
      </c>
      <c r="B413" s="6" t="s">
        <v>657</v>
      </c>
      <c r="C413" s="6" t="s">
        <v>658</v>
      </c>
      <c r="D413" s="6" t="s">
        <v>659</v>
      </c>
      <c r="E413" s="6" t="s">
        <v>690</v>
      </c>
      <c r="F413" s="6">
        <v>200</v>
      </c>
      <c r="G413" s="6" t="s">
        <v>70</v>
      </c>
      <c r="H413" s="5">
        <v>6500</v>
      </c>
      <c r="I413" s="4" t="s">
        <v>637</v>
      </c>
      <c r="J413" s="6" t="s">
        <v>638</v>
      </c>
    </row>
    <row r="414" spans="1:10" ht="38.25" x14ac:dyDescent="0.25">
      <c r="A414" s="48">
        <v>407</v>
      </c>
      <c r="B414" s="6" t="s">
        <v>657</v>
      </c>
      <c r="C414" s="6" t="s">
        <v>658</v>
      </c>
      <c r="D414" s="6" t="s">
        <v>659</v>
      </c>
      <c r="E414" s="6" t="s">
        <v>691</v>
      </c>
      <c r="F414" s="6">
        <v>20</v>
      </c>
      <c r="G414" s="6" t="s">
        <v>70</v>
      </c>
      <c r="H414" s="5">
        <v>1200</v>
      </c>
      <c r="I414" s="4" t="s">
        <v>637</v>
      </c>
      <c r="J414" s="6" t="s">
        <v>638</v>
      </c>
    </row>
    <row r="415" spans="1:10" ht="38.25" x14ac:dyDescent="0.25">
      <c r="A415" s="48">
        <v>408</v>
      </c>
      <c r="B415" s="6" t="s">
        <v>657</v>
      </c>
      <c r="C415" s="6" t="s">
        <v>658</v>
      </c>
      <c r="D415" s="6" t="s">
        <v>659</v>
      </c>
      <c r="E415" s="6" t="s">
        <v>692</v>
      </c>
      <c r="F415" s="6">
        <v>120</v>
      </c>
      <c r="G415" s="6" t="s">
        <v>70</v>
      </c>
      <c r="H415" s="5">
        <v>7600</v>
      </c>
      <c r="I415" s="4" t="s">
        <v>637</v>
      </c>
      <c r="J415" s="6" t="s">
        <v>638</v>
      </c>
    </row>
    <row r="416" spans="1:10" ht="38.25" x14ac:dyDescent="0.25">
      <c r="A416" s="48">
        <v>409</v>
      </c>
      <c r="B416" s="6" t="s">
        <v>657</v>
      </c>
      <c r="C416" s="6" t="s">
        <v>658</v>
      </c>
      <c r="D416" s="6" t="s">
        <v>659</v>
      </c>
      <c r="E416" s="6" t="s">
        <v>693</v>
      </c>
      <c r="F416" s="6">
        <v>30</v>
      </c>
      <c r="G416" s="6" t="s">
        <v>70</v>
      </c>
      <c r="H416" s="5">
        <v>1100</v>
      </c>
      <c r="I416" s="4" t="s">
        <v>637</v>
      </c>
      <c r="J416" s="6" t="s">
        <v>638</v>
      </c>
    </row>
    <row r="417" spans="1:10" ht="38.25" x14ac:dyDescent="0.25">
      <c r="A417" s="48">
        <v>410</v>
      </c>
      <c r="B417" s="6" t="s">
        <v>657</v>
      </c>
      <c r="C417" s="6" t="s">
        <v>658</v>
      </c>
      <c r="D417" s="6" t="s">
        <v>659</v>
      </c>
      <c r="E417" s="6" t="s">
        <v>694</v>
      </c>
      <c r="F417" s="6">
        <v>2300</v>
      </c>
      <c r="G417" s="6" t="s">
        <v>70</v>
      </c>
      <c r="H417" s="5">
        <v>31150</v>
      </c>
      <c r="I417" s="4" t="s">
        <v>637</v>
      </c>
      <c r="J417" s="6" t="s">
        <v>638</v>
      </c>
    </row>
    <row r="418" spans="1:10" ht="38.25" x14ac:dyDescent="0.25">
      <c r="A418" s="48">
        <v>411</v>
      </c>
      <c r="B418" s="6" t="s">
        <v>657</v>
      </c>
      <c r="C418" s="6" t="s">
        <v>658</v>
      </c>
      <c r="D418" s="6" t="s">
        <v>659</v>
      </c>
      <c r="E418" s="6" t="s">
        <v>695</v>
      </c>
      <c r="F418" s="6">
        <v>60</v>
      </c>
      <c r="G418" s="6" t="s">
        <v>70</v>
      </c>
      <c r="H418" s="4">
        <v>3200</v>
      </c>
      <c r="I418" s="4" t="s">
        <v>637</v>
      </c>
      <c r="J418" s="6" t="s">
        <v>638</v>
      </c>
    </row>
    <row r="419" spans="1:10" ht="38.25" x14ac:dyDescent="0.25">
      <c r="A419" s="48">
        <v>412</v>
      </c>
      <c r="B419" s="6" t="s">
        <v>657</v>
      </c>
      <c r="C419" s="6" t="s">
        <v>658</v>
      </c>
      <c r="D419" s="6" t="s">
        <v>659</v>
      </c>
      <c r="E419" s="6" t="s">
        <v>696</v>
      </c>
      <c r="F419" s="6">
        <v>400</v>
      </c>
      <c r="G419" s="6" t="s">
        <v>70</v>
      </c>
      <c r="H419" s="4">
        <v>8100</v>
      </c>
      <c r="I419" s="4" t="s">
        <v>637</v>
      </c>
      <c r="J419" s="6" t="s">
        <v>638</v>
      </c>
    </row>
    <row r="420" spans="1:10" ht="38.25" x14ac:dyDescent="0.25">
      <c r="A420" s="48">
        <v>413</v>
      </c>
      <c r="B420" s="6" t="s">
        <v>657</v>
      </c>
      <c r="C420" s="6" t="s">
        <v>658</v>
      </c>
      <c r="D420" s="6" t="s">
        <v>659</v>
      </c>
      <c r="E420" s="6" t="s">
        <v>697</v>
      </c>
      <c r="F420" s="6">
        <v>10</v>
      </c>
      <c r="G420" s="6" t="s">
        <v>70</v>
      </c>
      <c r="H420" s="4">
        <v>490</v>
      </c>
      <c r="I420" s="4" t="s">
        <v>637</v>
      </c>
      <c r="J420" s="6" t="s">
        <v>638</v>
      </c>
    </row>
    <row r="421" spans="1:10" ht="38.25" x14ac:dyDescent="0.25">
      <c r="A421" s="48">
        <v>414</v>
      </c>
      <c r="B421" s="6" t="s">
        <v>657</v>
      </c>
      <c r="C421" s="6" t="s">
        <v>658</v>
      </c>
      <c r="D421" s="6" t="s">
        <v>659</v>
      </c>
      <c r="E421" s="6" t="s">
        <v>698</v>
      </c>
      <c r="F421" s="6">
        <v>10</v>
      </c>
      <c r="G421" s="6" t="s">
        <v>70</v>
      </c>
      <c r="H421" s="4">
        <v>380</v>
      </c>
      <c r="I421" s="4" t="s">
        <v>637</v>
      </c>
      <c r="J421" s="6" t="s">
        <v>638</v>
      </c>
    </row>
    <row r="422" spans="1:10" ht="38.25" x14ac:dyDescent="0.25">
      <c r="A422" s="48">
        <v>415</v>
      </c>
      <c r="B422" s="6" t="s">
        <v>657</v>
      </c>
      <c r="C422" s="6" t="s">
        <v>658</v>
      </c>
      <c r="D422" s="6" t="s">
        <v>659</v>
      </c>
      <c r="E422" s="6" t="s">
        <v>699</v>
      </c>
      <c r="F422" s="6">
        <v>30</v>
      </c>
      <c r="G422" s="6" t="s">
        <v>70</v>
      </c>
      <c r="H422" s="4">
        <v>15450</v>
      </c>
      <c r="I422" s="4" t="s">
        <v>637</v>
      </c>
      <c r="J422" s="6" t="s">
        <v>638</v>
      </c>
    </row>
    <row r="423" spans="1:10" ht="38.25" x14ac:dyDescent="0.25">
      <c r="A423" s="48">
        <v>416</v>
      </c>
      <c r="B423" s="6" t="s">
        <v>657</v>
      </c>
      <c r="C423" s="6" t="s">
        <v>658</v>
      </c>
      <c r="D423" s="6" t="s">
        <v>659</v>
      </c>
      <c r="E423" s="6" t="s">
        <v>700</v>
      </c>
      <c r="F423" s="6">
        <v>200</v>
      </c>
      <c r="G423" s="6" t="s">
        <v>70</v>
      </c>
      <c r="H423" s="5">
        <v>6850</v>
      </c>
      <c r="I423" s="4" t="s">
        <v>637</v>
      </c>
      <c r="J423" s="6" t="s">
        <v>638</v>
      </c>
    </row>
    <row r="424" spans="1:10" ht="38.25" x14ac:dyDescent="0.25">
      <c r="A424" s="48">
        <v>417</v>
      </c>
      <c r="B424" s="6" t="s">
        <v>657</v>
      </c>
      <c r="C424" s="6" t="s">
        <v>658</v>
      </c>
      <c r="D424" s="6" t="s">
        <v>659</v>
      </c>
      <c r="E424" s="6" t="s">
        <v>701</v>
      </c>
      <c r="F424" s="6">
        <v>600</v>
      </c>
      <c r="G424" s="6" t="s">
        <v>70</v>
      </c>
      <c r="H424" s="5">
        <v>27250</v>
      </c>
      <c r="I424" s="4" t="s">
        <v>637</v>
      </c>
      <c r="J424" s="6" t="s">
        <v>638</v>
      </c>
    </row>
    <row r="425" spans="1:10" ht="38.25" x14ac:dyDescent="0.25">
      <c r="A425" s="48">
        <v>418</v>
      </c>
      <c r="B425" s="6" t="s">
        <v>657</v>
      </c>
      <c r="C425" s="6" t="s">
        <v>658</v>
      </c>
      <c r="D425" s="6" t="s">
        <v>659</v>
      </c>
      <c r="E425" s="6" t="s">
        <v>702</v>
      </c>
      <c r="F425" s="6">
        <v>300</v>
      </c>
      <c r="G425" s="6" t="s">
        <v>70</v>
      </c>
      <c r="H425" s="4">
        <v>9100</v>
      </c>
      <c r="I425" s="4" t="s">
        <v>637</v>
      </c>
      <c r="J425" s="6" t="s">
        <v>638</v>
      </c>
    </row>
    <row r="426" spans="1:10" ht="38.25" x14ac:dyDescent="0.25">
      <c r="A426" s="48">
        <v>419</v>
      </c>
      <c r="B426" s="6" t="s">
        <v>657</v>
      </c>
      <c r="C426" s="6" t="s">
        <v>658</v>
      </c>
      <c r="D426" s="6" t="s">
        <v>659</v>
      </c>
      <c r="E426" s="6" t="s">
        <v>703</v>
      </c>
      <c r="F426" s="6">
        <v>1600</v>
      </c>
      <c r="G426" s="6" t="s">
        <v>70</v>
      </c>
      <c r="H426" s="5">
        <v>9600</v>
      </c>
      <c r="I426" s="4" t="s">
        <v>637</v>
      </c>
      <c r="J426" s="6" t="s">
        <v>638</v>
      </c>
    </row>
    <row r="427" spans="1:10" ht="38.25" x14ac:dyDescent="0.25">
      <c r="A427" s="48">
        <v>420</v>
      </c>
      <c r="B427" s="6" t="s">
        <v>657</v>
      </c>
      <c r="C427" s="6" t="s">
        <v>658</v>
      </c>
      <c r="D427" s="6" t="s">
        <v>659</v>
      </c>
      <c r="E427" s="6" t="s">
        <v>704</v>
      </c>
      <c r="F427" s="6">
        <v>30</v>
      </c>
      <c r="G427" s="6" t="s">
        <v>70</v>
      </c>
      <c r="H427" s="5">
        <v>1900</v>
      </c>
      <c r="I427" s="4" t="s">
        <v>637</v>
      </c>
      <c r="J427" s="6" t="s">
        <v>638</v>
      </c>
    </row>
    <row r="428" spans="1:10" ht="38.25" x14ac:dyDescent="0.25">
      <c r="A428" s="48">
        <v>421</v>
      </c>
      <c r="B428" s="6" t="s">
        <v>657</v>
      </c>
      <c r="C428" s="6" t="s">
        <v>658</v>
      </c>
      <c r="D428" s="6" t="s">
        <v>659</v>
      </c>
      <c r="E428" s="6" t="s">
        <v>705</v>
      </c>
      <c r="F428" s="6">
        <v>1600</v>
      </c>
      <c r="G428" s="6" t="s">
        <v>70</v>
      </c>
      <c r="H428" s="5">
        <v>14800</v>
      </c>
      <c r="I428" s="4" t="s">
        <v>637</v>
      </c>
      <c r="J428" s="6" t="s">
        <v>638</v>
      </c>
    </row>
    <row r="429" spans="1:10" ht="38.25" x14ac:dyDescent="0.25">
      <c r="A429" s="48">
        <v>422</v>
      </c>
      <c r="B429" s="6" t="s">
        <v>657</v>
      </c>
      <c r="C429" s="6" t="s">
        <v>658</v>
      </c>
      <c r="D429" s="6" t="s">
        <v>659</v>
      </c>
      <c r="E429" s="6" t="s">
        <v>706</v>
      </c>
      <c r="F429" s="6">
        <v>60</v>
      </c>
      <c r="G429" s="6" t="s">
        <v>70</v>
      </c>
      <c r="H429" s="5">
        <v>1270</v>
      </c>
      <c r="I429" s="4" t="s">
        <v>637</v>
      </c>
      <c r="J429" s="6" t="s">
        <v>638</v>
      </c>
    </row>
    <row r="430" spans="1:10" ht="38.25" x14ac:dyDescent="0.25">
      <c r="A430" s="48">
        <v>423</v>
      </c>
      <c r="B430" s="6" t="s">
        <v>657</v>
      </c>
      <c r="C430" s="6" t="s">
        <v>658</v>
      </c>
      <c r="D430" s="6" t="s">
        <v>659</v>
      </c>
      <c r="E430" s="6" t="s">
        <v>707</v>
      </c>
      <c r="F430" s="6">
        <v>70</v>
      </c>
      <c r="G430" s="6" t="s">
        <v>70</v>
      </c>
      <c r="H430" s="5">
        <v>1650</v>
      </c>
      <c r="I430" s="4" t="s">
        <v>637</v>
      </c>
      <c r="J430" s="6" t="s">
        <v>638</v>
      </c>
    </row>
    <row r="431" spans="1:10" ht="38.25" x14ac:dyDescent="0.25">
      <c r="A431" s="48">
        <v>424</v>
      </c>
      <c r="B431" s="6" t="s">
        <v>657</v>
      </c>
      <c r="C431" s="6" t="s">
        <v>658</v>
      </c>
      <c r="D431" s="6" t="s">
        <v>659</v>
      </c>
      <c r="E431" s="6" t="s">
        <v>708</v>
      </c>
      <c r="F431" s="6">
        <v>50</v>
      </c>
      <c r="G431" s="6" t="s">
        <v>70</v>
      </c>
      <c r="H431" s="5">
        <v>2000</v>
      </c>
      <c r="I431" s="4" t="s">
        <v>637</v>
      </c>
      <c r="J431" s="6" t="s">
        <v>638</v>
      </c>
    </row>
    <row r="432" spans="1:10" ht="38.25" x14ac:dyDescent="0.25">
      <c r="A432" s="48">
        <v>425</v>
      </c>
      <c r="B432" s="6" t="s">
        <v>657</v>
      </c>
      <c r="C432" s="6" t="s">
        <v>658</v>
      </c>
      <c r="D432" s="6" t="s">
        <v>659</v>
      </c>
      <c r="E432" s="6" t="s">
        <v>709</v>
      </c>
      <c r="F432" s="6">
        <v>20</v>
      </c>
      <c r="G432" s="6" t="s">
        <v>70</v>
      </c>
      <c r="H432" s="5">
        <v>750</v>
      </c>
      <c r="I432" s="4" t="s">
        <v>637</v>
      </c>
      <c r="J432" s="6" t="s">
        <v>638</v>
      </c>
    </row>
    <row r="433" spans="1:10" ht="38.25" x14ac:dyDescent="0.25">
      <c r="A433" s="48">
        <v>426</v>
      </c>
      <c r="B433" s="6" t="s">
        <v>657</v>
      </c>
      <c r="C433" s="6" t="s">
        <v>658</v>
      </c>
      <c r="D433" s="6" t="s">
        <v>659</v>
      </c>
      <c r="E433" s="6" t="s">
        <v>710</v>
      </c>
      <c r="F433" s="6">
        <v>2000</v>
      </c>
      <c r="G433" s="6" t="s">
        <v>70</v>
      </c>
      <c r="H433" s="5">
        <v>67200</v>
      </c>
      <c r="I433" s="4" t="s">
        <v>637</v>
      </c>
      <c r="J433" s="6" t="s">
        <v>638</v>
      </c>
    </row>
    <row r="434" spans="1:10" ht="38.25" x14ac:dyDescent="0.25">
      <c r="A434" s="48">
        <v>427</v>
      </c>
      <c r="B434" s="6" t="s">
        <v>657</v>
      </c>
      <c r="C434" s="6" t="s">
        <v>658</v>
      </c>
      <c r="D434" s="6" t="s">
        <v>659</v>
      </c>
      <c r="E434" s="6" t="s">
        <v>711</v>
      </c>
      <c r="F434" s="6">
        <v>200</v>
      </c>
      <c r="G434" s="6" t="s">
        <v>70</v>
      </c>
      <c r="H434" s="5">
        <v>5000</v>
      </c>
      <c r="I434" s="4" t="s">
        <v>637</v>
      </c>
      <c r="J434" s="6" t="s">
        <v>638</v>
      </c>
    </row>
    <row r="435" spans="1:10" ht="38.25" x14ac:dyDescent="0.25">
      <c r="A435" s="48">
        <v>428</v>
      </c>
      <c r="B435" s="6" t="s">
        <v>657</v>
      </c>
      <c r="C435" s="6" t="s">
        <v>658</v>
      </c>
      <c r="D435" s="6" t="s">
        <v>659</v>
      </c>
      <c r="E435" s="6" t="s">
        <v>712</v>
      </c>
      <c r="F435" s="6">
        <v>600</v>
      </c>
      <c r="G435" s="6" t="s">
        <v>70</v>
      </c>
      <c r="H435" s="5">
        <v>5150</v>
      </c>
      <c r="I435" s="4" t="s">
        <v>637</v>
      </c>
      <c r="J435" s="6" t="s">
        <v>638</v>
      </c>
    </row>
    <row r="436" spans="1:10" ht="38.25" x14ac:dyDescent="0.25">
      <c r="A436" s="48">
        <v>429</v>
      </c>
      <c r="B436" s="6" t="s">
        <v>657</v>
      </c>
      <c r="C436" s="6" t="s">
        <v>658</v>
      </c>
      <c r="D436" s="6" t="s">
        <v>659</v>
      </c>
      <c r="E436" s="6" t="s">
        <v>713</v>
      </c>
      <c r="F436" s="6">
        <v>700</v>
      </c>
      <c r="G436" s="6" t="s">
        <v>70</v>
      </c>
      <c r="H436" s="5">
        <v>16550</v>
      </c>
      <c r="I436" s="4" t="s">
        <v>637</v>
      </c>
      <c r="J436" s="6" t="s">
        <v>638</v>
      </c>
    </row>
    <row r="437" spans="1:10" ht="38.25" x14ac:dyDescent="0.25">
      <c r="A437" s="48">
        <v>430</v>
      </c>
      <c r="B437" s="6" t="s">
        <v>657</v>
      </c>
      <c r="C437" s="6" t="s">
        <v>658</v>
      </c>
      <c r="D437" s="6" t="s">
        <v>659</v>
      </c>
      <c r="E437" s="6" t="s">
        <v>714</v>
      </c>
      <c r="F437" s="6">
        <v>110</v>
      </c>
      <c r="G437" s="6" t="s">
        <v>70</v>
      </c>
      <c r="H437" s="5">
        <v>3000</v>
      </c>
      <c r="I437" s="4" t="s">
        <v>637</v>
      </c>
      <c r="J437" s="6" t="s">
        <v>638</v>
      </c>
    </row>
    <row r="438" spans="1:10" ht="38.25" x14ac:dyDescent="0.25">
      <c r="A438" s="48">
        <v>431</v>
      </c>
      <c r="B438" s="6" t="s">
        <v>657</v>
      </c>
      <c r="C438" s="6" t="s">
        <v>658</v>
      </c>
      <c r="D438" s="6" t="s">
        <v>659</v>
      </c>
      <c r="E438" s="6" t="s">
        <v>715</v>
      </c>
      <c r="F438" s="6">
        <v>55</v>
      </c>
      <c r="G438" s="6" t="s">
        <v>70</v>
      </c>
      <c r="H438" s="4">
        <v>1100</v>
      </c>
      <c r="I438" s="4" t="s">
        <v>637</v>
      </c>
      <c r="J438" s="6" t="s">
        <v>638</v>
      </c>
    </row>
    <row r="439" spans="1:10" ht="38.25" x14ac:dyDescent="0.25">
      <c r="A439" s="48">
        <v>432</v>
      </c>
      <c r="B439" s="6" t="s">
        <v>657</v>
      </c>
      <c r="C439" s="6" t="s">
        <v>658</v>
      </c>
      <c r="D439" s="6" t="s">
        <v>659</v>
      </c>
      <c r="E439" s="6" t="s">
        <v>716</v>
      </c>
      <c r="F439" s="6">
        <v>1800</v>
      </c>
      <c r="G439" s="6" t="s">
        <v>70</v>
      </c>
      <c r="H439" s="5">
        <v>55150</v>
      </c>
      <c r="I439" s="4" t="s">
        <v>637</v>
      </c>
      <c r="J439" s="6" t="s">
        <v>638</v>
      </c>
    </row>
    <row r="440" spans="1:10" ht="38.25" x14ac:dyDescent="0.25">
      <c r="A440" s="48">
        <v>433</v>
      </c>
      <c r="B440" s="6" t="s">
        <v>657</v>
      </c>
      <c r="C440" s="6" t="s">
        <v>658</v>
      </c>
      <c r="D440" s="6" t="s">
        <v>659</v>
      </c>
      <c r="E440" s="6" t="s">
        <v>717</v>
      </c>
      <c r="F440" s="6">
        <v>150</v>
      </c>
      <c r="G440" s="6" t="s">
        <v>70</v>
      </c>
      <c r="H440" s="5">
        <v>4300</v>
      </c>
      <c r="I440" s="4" t="s">
        <v>637</v>
      </c>
      <c r="J440" s="6" t="s">
        <v>638</v>
      </c>
    </row>
    <row r="441" spans="1:10" ht="38.25" x14ac:dyDescent="0.25">
      <c r="A441" s="48">
        <v>434</v>
      </c>
      <c r="B441" s="6" t="s">
        <v>657</v>
      </c>
      <c r="C441" s="6" t="s">
        <v>658</v>
      </c>
      <c r="D441" s="6" t="s">
        <v>659</v>
      </c>
      <c r="E441" s="6" t="s">
        <v>718</v>
      </c>
      <c r="F441" s="6">
        <v>200</v>
      </c>
      <c r="G441" s="6" t="s">
        <v>70</v>
      </c>
      <c r="H441" s="5">
        <v>4300</v>
      </c>
      <c r="I441" s="4" t="s">
        <v>637</v>
      </c>
      <c r="J441" s="6" t="s">
        <v>638</v>
      </c>
    </row>
    <row r="442" spans="1:10" ht="38.25" x14ac:dyDescent="0.25">
      <c r="A442" s="48">
        <v>435</v>
      </c>
      <c r="B442" s="6" t="s">
        <v>657</v>
      </c>
      <c r="C442" s="6" t="s">
        <v>658</v>
      </c>
      <c r="D442" s="6" t="s">
        <v>659</v>
      </c>
      <c r="E442" s="6" t="s">
        <v>719</v>
      </c>
      <c r="F442" s="6">
        <v>250</v>
      </c>
      <c r="G442" s="6" t="s">
        <v>70</v>
      </c>
      <c r="H442" s="5">
        <v>6900</v>
      </c>
      <c r="I442" s="4" t="s">
        <v>637</v>
      </c>
      <c r="J442" s="6" t="s">
        <v>638</v>
      </c>
    </row>
    <row r="443" spans="1:10" ht="38.25" x14ac:dyDescent="0.25">
      <c r="A443" s="48">
        <v>436</v>
      </c>
      <c r="B443" s="6" t="s">
        <v>657</v>
      </c>
      <c r="C443" s="6" t="s">
        <v>658</v>
      </c>
      <c r="D443" s="6" t="s">
        <v>659</v>
      </c>
      <c r="E443" s="6" t="s">
        <v>720</v>
      </c>
      <c r="F443" s="6">
        <v>260</v>
      </c>
      <c r="G443" s="6" t="s">
        <v>70</v>
      </c>
      <c r="H443" s="5">
        <v>2850</v>
      </c>
      <c r="I443" s="4" t="s">
        <v>637</v>
      </c>
      <c r="J443" s="6" t="s">
        <v>638</v>
      </c>
    </row>
    <row r="444" spans="1:10" ht="38.25" x14ac:dyDescent="0.25">
      <c r="A444" s="48">
        <v>437</v>
      </c>
      <c r="B444" s="6" t="s">
        <v>657</v>
      </c>
      <c r="C444" s="6" t="s">
        <v>658</v>
      </c>
      <c r="D444" s="6" t="s">
        <v>659</v>
      </c>
      <c r="E444" s="6" t="s">
        <v>721</v>
      </c>
      <c r="F444" s="6">
        <v>70</v>
      </c>
      <c r="G444" s="6" t="s">
        <v>70</v>
      </c>
      <c r="H444" s="4">
        <v>1900</v>
      </c>
      <c r="I444" s="4" t="s">
        <v>637</v>
      </c>
      <c r="J444" s="6" t="s">
        <v>638</v>
      </c>
    </row>
    <row r="445" spans="1:10" ht="38.25" x14ac:dyDescent="0.25">
      <c r="A445" s="48">
        <v>438</v>
      </c>
      <c r="B445" s="6" t="s">
        <v>657</v>
      </c>
      <c r="C445" s="6" t="s">
        <v>658</v>
      </c>
      <c r="D445" s="6" t="s">
        <v>659</v>
      </c>
      <c r="E445" s="6" t="s">
        <v>722</v>
      </c>
      <c r="F445" s="6">
        <v>80</v>
      </c>
      <c r="G445" s="6" t="s">
        <v>70</v>
      </c>
      <c r="H445" s="5">
        <v>1800</v>
      </c>
      <c r="I445" s="4" t="s">
        <v>637</v>
      </c>
      <c r="J445" s="6" t="s">
        <v>638</v>
      </c>
    </row>
    <row r="446" spans="1:10" ht="38.25" x14ac:dyDescent="0.25">
      <c r="A446" s="48">
        <v>439</v>
      </c>
      <c r="B446" s="6" t="s">
        <v>657</v>
      </c>
      <c r="C446" s="6" t="s">
        <v>658</v>
      </c>
      <c r="D446" s="6" t="s">
        <v>659</v>
      </c>
      <c r="E446" s="6" t="s">
        <v>723</v>
      </c>
      <c r="F446" s="6">
        <v>30</v>
      </c>
      <c r="G446" s="6" t="s">
        <v>70</v>
      </c>
      <c r="H446" s="5">
        <v>850</v>
      </c>
      <c r="I446" s="4" t="s">
        <v>637</v>
      </c>
      <c r="J446" s="6" t="s">
        <v>638</v>
      </c>
    </row>
    <row r="447" spans="1:10" ht="38.25" x14ac:dyDescent="0.25">
      <c r="A447" s="48">
        <v>440</v>
      </c>
      <c r="B447" s="6" t="s">
        <v>657</v>
      </c>
      <c r="C447" s="6" t="s">
        <v>658</v>
      </c>
      <c r="D447" s="6" t="s">
        <v>659</v>
      </c>
      <c r="E447" s="6" t="s">
        <v>724</v>
      </c>
      <c r="F447" s="6">
        <v>700</v>
      </c>
      <c r="G447" s="6" t="s">
        <v>70</v>
      </c>
      <c r="H447" s="5">
        <v>17000</v>
      </c>
      <c r="I447" s="4" t="s">
        <v>637</v>
      </c>
      <c r="J447" s="6" t="s">
        <v>638</v>
      </c>
    </row>
    <row r="448" spans="1:10" ht="38.25" x14ac:dyDescent="0.25">
      <c r="A448" s="48">
        <v>441</v>
      </c>
      <c r="B448" s="6" t="s">
        <v>657</v>
      </c>
      <c r="C448" s="6" t="s">
        <v>658</v>
      </c>
      <c r="D448" s="6" t="s">
        <v>659</v>
      </c>
      <c r="E448" s="6" t="s">
        <v>725</v>
      </c>
      <c r="F448" s="6">
        <v>530</v>
      </c>
      <c r="G448" s="6" t="s">
        <v>70</v>
      </c>
      <c r="H448" s="5">
        <v>11800</v>
      </c>
      <c r="I448" s="4" t="s">
        <v>637</v>
      </c>
      <c r="J448" s="6" t="s">
        <v>638</v>
      </c>
    </row>
    <row r="449" spans="1:10" ht="38.25" x14ac:dyDescent="0.25">
      <c r="A449" s="48">
        <v>442</v>
      </c>
      <c r="B449" s="6" t="s">
        <v>657</v>
      </c>
      <c r="C449" s="6" t="s">
        <v>658</v>
      </c>
      <c r="D449" s="6" t="s">
        <v>659</v>
      </c>
      <c r="E449" s="6" t="s">
        <v>726</v>
      </c>
      <c r="F449" s="6">
        <v>220</v>
      </c>
      <c r="G449" s="6" t="s">
        <v>70</v>
      </c>
      <c r="H449" s="5">
        <v>4850</v>
      </c>
      <c r="I449" s="4" t="s">
        <v>637</v>
      </c>
      <c r="J449" s="6" t="s">
        <v>638</v>
      </c>
    </row>
    <row r="450" spans="1:10" ht="38.25" x14ac:dyDescent="0.25">
      <c r="A450" s="48">
        <v>443</v>
      </c>
      <c r="B450" s="6" t="s">
        <v>657</v>
      </c>
      <c r="C450" s="6" t="s">
        <v>658</v>
      </c>
      <c r="D450" s="6" t="s">
        <v>659</v>
      </c>
      <c r="E450" s="6" t="s">
        <v>727</v>
      </c>
      <c r="F450" s="6">
        <v>420</v>
      </c>
      <c r="G450" s="6" t="s">
        <v>70</v>
      </c>
      <c r="H450" s="4">
        <v>5650</v>
      </c>
      <c r="I450" s="4" t="s">
        <v>637</v>
      </c>
      <c r="J450" s="6" t="s">
        <v>638</v>
      </c>
    </row>
    <row r="451" spans="1:10" ht="38.25" x14ac:dyDescent="0.25">
      <c r="A451" s="48">
        <v>444</v>
      </c>
      <c r="B451" s="6" t="s">
        <v>657</v>
      </c>
      <c r="C451" s="6" t="s">
        <v>658</v>
      </c>
      <c r="D451" s="6" t="s">
        <v>659</v>
      </c>
      <c r="E451" s="6" t="s">
        <v>728</v>
      </c>
      <c r="F451" s="6">
        <v>450</v>
      </c>
      <c r="G451" s="6" t="s">
        <v>70</v>
      </c>
      <c r="H451" s="4">
        <v>20400</v>
      </c>
      <c r="I451" s="4" t="s">
        <v>637</v>
      </c>
      <c r="J451" s="6" t="s">
        <v>638</v>
      </c>
    </row>
    <row r="452" spans="1:10" ht="38.25" x14ac:dyDescent="0.25">
      <c r="A452" s="48">
        <v>445</v>
      </c>
      <c r="B452" s="6" t="s">
        <v>657</v>
      </c>
      <c r="C452" s="6" t="s">
        <v>658</v>
      </c>
      <c r="D452" s="6" t="s">
        <v>659</v>
      </c>
      <c r="E452" s="6" t="s">
        <v>729</v>
      </c>
      <c r="F452" s="6">
        <v>600</v>
      </c>
      <c r="G452" s="6" t="s">
        <v>70</v>
      </c>
      <c r="H452" s="4">
        <v>6700</v>
      </c>
      <c r="I452" s="4" t="s">
        <v>637</v>
      </c>
      <c r="J452" s="6" t="s">
        <v>638</v>
      </c>
    </row>
    <row r="453" spans="1:10" ht="38.25" x14ac:dyDescent="0.25">
      <c r="A453" s="48">
        <v>446</v>
      </c>
      <c r="B453" s="6" t="s">
        <v>657</v>
      </c>
      <c r="C453" s="6" t="s">
        <v>658</v>
      </c>
      <c r="D453" s="6" t="s">
        <v>659</v>
      </c>
      <c r="E453" s="6" t="s">
        <v>730</v>
      </c>
      <c r="F453" s="6">
        <v>110</v>
      </c>
      <c r="G453" s="6" t="s">
        <v>70</v>
      </c>
      <c r="H453" s="5">
        <v>2300</v>
      </c>
      <c r="I453" s="4" t="s">
        <v>637</v>
      </c>
      <c r="J453" s="6" t="s">
        <v>638</v>
      </c>
    </row>
    <row r="454" spans="1:10" ht="51" x14ac:dyDescent="0.25">
      <c r="A454" s="48">
        <v>447</v>
      </c>
      <c r="B454" s="6" t="s">
        <v>657</v>
      </c>
      <c r="C454" s="6" t="s">
        <v>658</v>
      </c>
      <c r="D454" s="6" t="s">
        <v>659</v>
      </c>
      <c r="E454" s="6" t="s">
        <v>731</v>
      </c>
      <c r="F454" s="6">
        <v>440</v>
      </c>
      <c r="G454" s="6" t="s">
        <v>70</v>
      </c>
      <c r="H454" s="4">
        <v>17450</v>
      </c>
      <c r="I454" s="4" t="s">
        <v>637</v>
      </c>
      <c r="J454" s="6" t="s">
        <v>638</v>
      </c>
    </row>
    <row r="455" spans="1:10" ht="38.25" x14ac:dyDescent="0.25">
      <c r="A455" s="48">
        <v>448</v>
      </c>
      <c r="B455" s="6" t="s">
        <v>657</v>
      </c>
      <c r="C455" s="6" t="s">
        <v>658</v>
      </c>
      <c r="D455" s="6" t="s">
        <v>659</v>
      </c>
      <c r="E455" s="6" t="s">
        <v>732</v>
      </c>
      <c r="F455" s="6">
        <v>2600</v>
      </c>
      <c r="G455" s="6" t="s">
        <v>70</v>
      </c>
      <c r="H455" s="5">
        <v>32200</v>
      </c>
      <c r="I455" s="4" t="s">
        <v>637</v>
      </c>
      <c r="J455" s="6" t="s">
        <v>638</v>
      </c>
    </row>
    <row r="456" spans="1:10" ht="38.25" x14ac:dyDescent="0.25">
      <c r="A456" s="48">
        <v>449</v>
      </c>
      <c r="B456" s="6" t="s">
        <v>657</v>
      </c>
      <c r="C456" s="6" t="s">
        <v>658</v>
      </c>
      <c r="D456" s="6" t="s">
        <v>659</v>
      </c>
      <c r="E456" s="6" t="s">
        <v>733</v>
      </c>
      <c r="F456" s="6">
        <v>700</v>
      </c>
      <c r="G456" s="6" t="s">
        <v>70</v>
      </c>
      <c r="H456" s="5">
        <v>6000</v>
      </c>
      <c r="I456" s="4" t="s">
        <v>637</v>
      </c>
      <c r="J456" s="6" t="s">
        <v>638</v>
      </c>
    </row>
    <row r="457" spans="1:10" ht="38.25" x14ac:dyDescent="0.25">
      <c r="A457" s="48">
        <v>450</v>
      </c>
      <c r="B457" s="6" t="s">
        <v>657</v>
      </c>
      <c r="C457" s="6" t="s">
        <v>658</v>
      </c>
      <c r="D457" s="6" t="s">
        <v>659</v>
      </c>
      <c r="E457" s="6" t="s">
        <v>734</v>
      </c>
      <c r="F457" s="6">
        <v>450</v>
      </c>
      <c r="G457" s="6" t="s">
        <v>70</v>
      </c>
      <c r="H457" s="5">
        <v>13000</v>
      </c>
      <c r="I457" s="4" t="s">
        <v>637</v>
      </c>
      <c r="J457" s="6" t="s">
        <v>638</v>
      </c>
    </row>
    <row r="458" spans="1:10" ht="38.25" x14ac:dyDescent="0.25">
      <c r="A458" s="48">
        <v>451</v>
      </c>
      <c r="B458" s="4" t="s">
        <v>657</v>
      </c>
      <c r="C458" s="4" t="s">
        <v>658</v>
      </c>
      <c r="D458" s="4" t="s">
        <v>659</v>
      </c>
      <c r="E458" s="4" t="s">
        <v>735</v>
      </c>
      <c r="F458" s="4">
        <v>100</v>
      </c>
      <c r="G458" s="4" t="s">
        <v>70</v>
      </c>
      <c r="H458" s="5">
        <v>3650</v>
      </c>
      <c r="I458" s="4" t="s">
        <v>637</v>
      </c>
      <c r="J458" s="6" t="s">
        <v>638</v>
      </c>
    </row>
    <row r="459" spans="1:10" ht="38.25" x14ac:dyDescent="0.25">
      <c r="A459" s="48">
        <v>452</v>
      </c>
      <c r="B459" s="6" t="s">
        <v>657</v>
      </c>
      <c r="C459" s="6" t="s">
        <v>658</v>
      </c>
      <c r="D459" s="6" t="s">
        <v>659</v>
      </c>
      <c r="E459" s="6" t="s">
        <v>736</v>
      </c>
      <c r="F459" s="6">
        <v>2600</v>
      </c>
      <c r="G459" s="6" t="s">
        <v>70</v>
      </c>
      <c r="H459" s="5">
        <v>87700</v>
      </c>
      <c r="I459" s="4" t="s">
        <v>637</v>
      </c>
      <c r="J459" s="4" t="s">
        <v>638</v>
      </c>
    </row>
    <row r="460" spans="1:10" ht="38.25" x14ac:dyDescent="0.25">
      <c r="A460" s="48">
        <v>453</v>
      </c>
      <c r="B460" s="6" t="s">
        <v>657</v>
      </c>
      <c r="C460" s="6" t="s">
        <v>658</v>
      </c>
      <c r="D460" s="6" t="s">
        <v>659</v>
      </c>
      <c r="E460" s="6" t="s">
        <v>737</v>
      </c>
      <c r="F460" s="6">
        <v>3700</v>
      </c>
      <c r="G460" s="6" t="s">
        <v>70</v>
      </c>
      <c r="H460" s="38">
        <v>83700</v>
      </c>
      <c r="I460" s="4" t="s">
        <v>637</v>
      </c>
      <c r="J460" s="6" t="s">
        <v>638</v>
      </c>
    </row>
    <row r="461" spans="1:10" ht="38.25" x14ac:dyDescent="0.25">
      <c r="A461" s="48">
        <v>454</v>
      </c>
      <c r="B461" s="6" t="s">
        <v>657</v>
      </c>
      <c r="C461" s="6" t="s">
        <v>658</v>
      </c>
      <c r="D461" s="6" t="s">
        <v>659</v>
      </c>
      <c r="E461" s="6" t="s">
        <v>738</v>
      </c>
      <c r="F461" s="6">
        <v>800</v>
      </c>
      <c r="G461" s="6" t="s">
        <v>70</v>
      </c>
      <c r="H461" s="5">
        <v>27150</v>
      </c>
      <c r="I461" s="4" t="s">
        <v>637</v>
      </c>
      <c r="J461" s="6" t="s">
        <v>638</v>
      </c>
    </row>
    <row r="462" spans="1:10" ht="38.25" x14ac:dyDescent="0.25">
      <c r="A462" s="48">
        <v>455</v>
      </c>
      <c r="B462" s="6" t="s">
        <v>657</v>
      </c>
      <c r="C462" s="6" t="s">
        <v>658</v>
      </c>
      <c r="D462" s="6" t="s">
        <v>659</v>
      </c>
      <c r="E462" s="6" t="s">
        <v>739</v>
      </c>
      <c r="F462" s="6">
        <v>2100</v>
      </c>
      <c r="G462" s="6" t="s">
        <v>70</v>
      </c>
      <c r="H462" s="5">
        <v>39600</v>
      </c>
      <c r="I462" s="4" t="s">
        <v>637</v>
      </c>
      <c r="J462" s="6" t="s">
        <v>638</v>
      </c>
    </row>
    <row r="463" spans="1:10" ht="38.25" x14ac:dyDescent="0.25">
      <c r="A463" s="48">
        <v>456</v>
      </c>
      <c r="B463" s="6" t="s">
        <v>657</v>
      </c>
      <c r="C463" s="6" t="s">
        <v>658</v>
      </c>
      <c r="D463" s="6" t="s">
        <v>659</v>
      </c>
      <c r="E463" s="6" t="s">
        <v>740</v>
      </c>
      <c r="F463" s="6">
        <v>200</v>
      </c>
      <c r="G463" s="6" t="s">
        <v>70</v>
      </c>
      <c r="H463" s="5">
        <v>5130</v>
      </c>
      <c r="I463" s="4" t="s">
        <v>637</v>
      </c>
      <c r="J463" s="6" t="s">
        <v>638</v>
      </c>
    </row>
    <row r="464" spans="1:10" ht="38.25" x14ac:dyDescent="0.25">
      <c r="A464" s="48">
        <v>457</v>
      </c>
      <c r="B464" s="6" t="s">
        <v>657</v>
      </c>
      <c r="C464" s="6" t="s">
        <v>658</v>
      </c>
      <c r="D464" s="6" t="s">
        <v>659</v>
      </c>
      <c r="E464" s="6" t="s">
        <v>741</v>
      </c>
      <c r="F464" s="6">
        <v>1200</v>
      </c>
      <c r="G464" s="6" t="s">
        <v>70</v>
      </c>
      <c r="H464" s="5">
        <v>45350</v>
      </c>
      <c r="I464" s="4" t="s">
        <v>637</v>
      </c>
      <c r="J464" s="6" t="s">
        <v>638</v>
      </c>
    </row>
    <row r="465" spans="1:10" ht="38.25" x14ac:dyDescent="0.25">
      <c r="A465" s="48">
        <v>458</v>
      </c>
      <c r="B465" s="6" t="s">
        <v>657</v>
      </c>
      <c r="C465" s="6" t="s">
        <v>658</v>
      </c>
      <c r="D465" s="6" t="s">
        <v>659</v>
      </c>
      <c r="E465" s="6" t="s">
        <v>742</v>
      </c>
      <c r="F465" s="6">
        <v>80</v>
      </c>
      <c r="G465" s="6" t="s">
        <v>70</v>
      </c>
      <c r="H465" s="5">
        <v>2400</v>
      </c>
      <c r="I465" s="4" t="s">
        <v>637</v>
      </c>
      <c r="J465" s="6" t="s">
        <v>638</v>
      </c>
    </row>
    <row r="466" spans="1:10" ht="38.25" x14ac:dyDescent="0.25">
      <c r="A466" s="48">
        <v>459</v>
      </c>
      <c r="B466" s="6" t="s">
        <v>657</v>
      </c>
      <c r="C466" s="6" t="s">
        <v>658</v>
      </c>
      <c r="D466" s="6" t="s">
        <v>659</v>
      </c>
      <c r="E466" s="6" t="s">
        <v>743</v>
      </c>
      <c r="F466" s="6">
        <v>150</v>
      </c>
      <c r="G466" s="6" t="s">
        <v>70</v>
      </c>
      <c r="H466" s="5">
        <v>6200</v>
      </c>
      <c r="I466" s="4" t="s">
        <v>637</v>
      </c>
      <c r="J466" s="6" t="s">
        <v>638</v>
      </c>
    </row>
    <row r="467" spans="1:10" ht="38.25" x14ac:dyDescent="0.25">
      <c r="A467" s="48">
        <v>460</v>
      </c>
      <c r="B467" s="6" t="s">
        <v>657</v>
      </c>
      <c r="C467" s="6" t="s">
        <v>658</v>
      </c>
      <c r="D467" s="6" t="s">
        <v>659</v>
      </c>
      <c r="E467" s="6" t="s">
        <v>744</v>
      </c>
      <c r="F467" s="6">
        <v>4000</v>
      </c>
      <c r="G467" s="6" t="s">
        <v>70</v>
      </c>
      <c r="H467" s="5">
        <v>132500</v>
      </c>
      <c r="I467" s="4" t="s">
        <v>637</v>
      </c>
      <c r="J467" s="6" t="s">
        <v>638</v>
      </c>
    </row>
    <row r="468" spans="1:10" ht="38.25" x14ac:dyDescent="0.25">
      <c r="A468" s="48">
        <v>461</v>
      </c>
      <c r="B468" s="6" t="s">
        <v>657</v>
      </c>
      <c r="C468" s="6" t="s">
        <v>658</v>
      </c>
      <c r="D468" s="6" t="s">
        <v>659</v>
      </c>
      <c r="E468" s="6" t="s">
        <v>745</v>
      </c>
      <c r="F468" s="8">
        <v>800</v>
      </c>
      <c r="G468" s="6" t="s">
        <v>70</v>
      </c>
      <c r="H468" s="5">
        <v>20800</v>
      </c>
      <c r="I468" s="4" t="s">
        <v>637</v>
      </c>
      <c r="J468" s="6" t="s">
        <v>638</v>
      </c>
    </row>
    <row r="469" spans="1:10" ht="38.25" x14ac:dyDescent="0.25">
      <c r="A469" s="48">
        <v>462</v>
      </c>
      <c r="B469" s="6" t="s">
        <v>657</v>
      </c>
      <c r="C469" s="6" t="s">
        <v>658</v>
      </c>
      <c r="D469" s="6" t="s">
        <v>659</v>
      </c>
      <c r="E469" s="6" t="s">
        <v>746</v>
      </c>
      <c r="F469" s="6">
        <v>30</v>
      </c>
      <c r="G469" s="6" t="s">
        <v>70</v>
      </c>
      <c r="H469" s="5">
        <v>1400</v>
      </c>
      <c r="I469" s="4" t="s">
        <v>637</v>
      </c>
      <c r="J469" s="6" t="s">
        <v>638</v>
      </c>
    </row>
    <row r="470" spans="1:10" ht="38.25" x14ac:dyDescent="0.25">
      <c r="A470" s="48">
        <v>463</v>
      </c>
      <c r="B470" s="6" t="s">
        <v>657</v>
      </c>
      <c r="C470" s="6" t="s">
        <v>658</v>
      </c>
      <c r="D470" s="6" t="s">
        <v>659</v>
      </c>
      <c r="E470" s="6" t="s">
        <v>747</v>
      </c>
      <c r="F470" s="6">
        <v>10000</v>
      </c>
      <c r="G470" s="6" t="s">
        <v>70</v>
      </c>
      <c r="H470" s="5">
        <v>322500</v>
      </c>
      <c r="I470" s="4" t="s">
        <v>637</v>
      </c>
      <c r="J470" s="6" t="s">
        <v>638</v>
      </c>
    </row>
    <row r="471" spans="1:10" ht="38.25" x14ac:dyDescent="0.25">
      <c r="A471" s="48">
        <v>464</v>
      </c>
      <c r="B471" s="6" t="s">
        <v>657</v>
      </c>
      <c r="C471" s="6" t="s">
        <v>658</v>
      </c>
      <c r="D471" s="6" t="s">
        <v>659</v>
      </c>
      <c r="E471" s="28" t="s">
        <v>748</v>
      </c>
      <c r="F471" s="6">
        <v>3100</v>
      </c>
      <c r="G471" s="6" t="s">
        <v>70</v>
      </c>
      <c r="H471" s="5">
        <v>111600</v>
      </c>
      <c r="I471" s="4" t="s">
        <v>637</v>
      </c>
      <c r="J471" s="6" t="s">
        <v>638</v>
      </c>
    </row>
    <row r="472" spans="1:10" ht="38.25" x14ac:dyDescent="0.25">
      <c r="A472" s="48">
        <v>465</v>
      </c>
      <c r="B472" s="6" t="s">
        <v>657</v>
      </c>
      <c r="C472" s="6" t="s">
        <v>658</v>
      </c>
      <c r="D472" s="6" t="s">
        <v>659</v>
      </c>
      <c r="E472" s="6" t="s">
        <v>749</v>
      </c>
      <c r="F472" s="6">
        <v>1400</v>
      </c>
      <c r="G472" s="6" t="s">
        <v>70</v>
      </c>
      <c r="H472" s="5">
        <v>55140</v>
      </c>
      <c r="I472" s="4" t="s">
        <v>637</v>
      </c>
      <c r="J472" s="6" t="s">
        <v>638</v>
      </c>
    </row>
    <row r="473" spans="1:10" ht="38.25" x14ac:dyDescent="0.25">
      <c r="A473" s="48">
        <v>466</v>
      </c>
      <c r="B473" s="6" t="s">
        <v>657</v>
      </c>
      <c r="C473" s="6" t="s">
        <v>658</v>
      </c>
      <c r="D473" s="6" t="s">
        <v>659</v>
      </c>
      <c r="E473" s="6" t="s">
        <v>750</v>
      </c>
      <c r="F473" s="6">
        <v>640</v>
      </c>
      <c r="G473" s="6" t="s">
        <v>70</v>
      </c>
      <c r="H473" s="5">
        <v>28300</v>
      </c>
      <c r="I473" s="4" t="s">
        <v>637</v>
      </c>
      <c r="J473" s="6" t="s">
        <v>638</v>
      </c>
    </row>
    <row r="474" spans="1:10" ht="38.25" x14ac:dyDescent="0.25">
      <c r="A474" s="48">
        <v>467</v>
      </c>
      <c r="B474" s="6" t="s">
        <v>657</v>
      </c>
      <c r="C474" s="6" t="s">
        <v>658</v>
      </c>
      <c r="D474" s="6" t="s">
        <v>659</v>
      </c>
      <c r="E474" s="6" t="s">
        <v>751</v>
      </c>
      <c r="F474" s="6">
        <v>400</v>
      </c>
      <c r="G474" s="6" t="s">
        <v>70</v>
      </c>
      <c r="H474" s="4">
        <v>12450</v>
      </c>
      <c r="I474" s="4" t="s">
        <v>637</v>
      </c>
      <c r="J474" s="6" t="s">
        <v>638</v>
      </c>
    </row>
    <row r="475" spans="1:10" ht="38.25" x14ac:dyDescent="0.25">
      <c r="A475" s="48">
        <v>468</v>
      </c>
      <c r="B475" s="6" t="s">
        <v>657</v>
      </c>
      <c r="C475" s="6" t="s">
        <v>658</v>
      </c>
      <c r="D475" s="6" t="s">
        <v>659</v>
      </c>
      <c r="E475" s="4" t="s">
        <v>752</v>
      </c>
      <c r="F475" s="6">
        <v>200</v>
      </c>
      <c r="G475" s="6" t="s">
        <v>70</v>
      </c>
      <c r="H475" s="4">
        <v>6000</v>
      </c>
      <c r="I475" s="4" t="s">
        <v>637</v>
      </c>
      <c r="J475" s="6" t="s">
        <v>638</v>
      </c>
    </row>
    <row r="476" spans="1:10" ht="38.25" x14ac:dyDescent="0.25">
      <c r="A476" s="48">
        <v>469</v>
      </c>
      <c r="B476" s="6" t="s">
        <v>657</v>
      </c>
      <c r="C476" s="6" t="s">
        <v>658</v>
      </c>
      <c r="D476" s="6" t="s">
        <v>659</v>
      </c>
      <c r="E476" s="6" t="s">
        <v>753</v>
      </c>
      <c r="F476" s="6">
        <v>350</v>
      </c>
      <c r="G476" s="6" t="s">
        <v>70</v>
      </c>
      <c r="H476" s="4">
        <v>14700</v>
      </c>
      <c r="I476" s="4" t="s">
        <v>637</v>
      </c>
      <c r="J476" s="6" t="s">
        <v>638</v>
      </c>
    </row>
    <row r="477" spans="1:10" ht="38.25" x14ac:dyDescent="0.25">
      <c r="A477" s="48">
        <v>470</v>
      </c>
      <c r="B477" s="6" t="s">
        <v>657</v>
      </c>
      <c r="C477" s="6" t="s">
        <v>658</v>
      </c>
      <c r="D477" s="6" t="s">
        <v>659</v>
      </c>
      <c r="E477" s="6" t="s">
        <v>754</v>
      </c>
      <c r="F477" s="6">
        <v>550</v>
      </c>
      <c r="G477" s="6" t="s">
        <v>70</v>
      </c>
      <c r="H477" s="5">
        <v>17600</v>
      </c>
      <c r="I477" s="4" t="s">
        <v>637</v>
      </c>
      <c r="J477" s="6" t="s">
        <v>638</v>
      </c>
    </row>
    <row r="478" spans="1:10" ht="38.25" x14ac:dyDescent="0.25">
      <c r="A478" s="48">
        <v>471</v>
      </c>
      <c r="B478" s="6" t="s">
        <v>657</v>
      </c>
      <c r="C478" s="6" t="s">
        <v>658</v>
      </c>
      <c r="D478" s="6" t="s">
        <v>659</v>
      </c>
      <c r="E478" s="6" t="s">
        <v>755</v>
      </c>
      <c r="F478" s="6">
        <v>120</v>
      </c>
      <c r="G478" s="6" t="s">
        <v>70</v>
      </c>
      <c r="H478" s="4">
        <v>5700</v>
      </c>
      <c r="I478" s="4" t="s">
        <v>637</v>
      </c>
      <c r="J478" s="6" t="s">
        <v>638</v>
      </c>
    </row>
    <row r="479" spans="1:10" ht="38.25" x14ac:dyDescent="0.25">
      <c r="A479" s="48">
        <v>472</v>
      </c>
      <c r="B479" s="6" t="s">
        <v>657</v>
      </c>
      <c r="C479" s="6" t="s">
        <v>658</v>
      </c>
      <c r="D479" s="6" t="s">
        <v>659</v>
      </c>
      <c r="E479" s="6" t="s">
        <v>757</v>
      </c>
      <c r="F479" s="6">
        <v>950</v>
      </c>
      <c r="G479" s="6" t="s">
        <v>70</v>
      </c>
      <c r="H479" s="4">
        <v>38000</v>
      </c>
      <c r="I479" s="4" t="s">
        <v>637</v>
      </c>
      <c r="J479" s="6" t="s">
        <v>638</v>
      </c>
    </row>
    <row r="480" spans="1:10" ht="51" x14ac:dyDescent="0.25">
      <c r="A480" s="48">
        <v>473</v>
      </c>
      <c r="B480" s="6" t="s">
        <v>657</v>
      </c>
      <c r="C480" s="6" t="s">
        <v>658</v>
      </c>
      <c r="D480" s="6" t="s">
        <v>659</v>
      </c>
      <c r="E480" s="6" t="s">
        <v>758</v>
      </c>
      <c r="F480" s="6">
        <v>800</v>
      </c>
      <c r="G480" s="6" t="s">
        <v>70</v>
      </c>
      <c r="H480" s="5">
        <v>35000</v>
      </c>
      <c r="I480" s="4" t="s">
        <v>637</v>
      </c>
      <c r="J480" s="6" t="s">
        <v>638</v>
      </c>
    </row>
    <row r="481" spans="1:10" ht="38.25" x14ac:dyDescent="0.25">
      <c r="A481" s="48">
        <v>474</v>
      </c>
      <c r="B481" s="6" t="s">
        <v>657</v>
      </c>
      <c r="C481" s="6" t="s">
        <v>658</v>
      </c>
      <c r="D481" s="6" t="s">
        <v>659</v>
      </c>
      <c r="E481" s="6" t="s">
        <v>759</v>
      </c>
      <c r="F481" s="6">
        <v>110</v>
      </c>
      <c r="G481" s="6" t="s">
        <v>70</v>
      </c>
      <c r="H481" s="5">
        <v>1800</v>
      </c>
      <c r="I481" s="4" t="s">
        <v>637</v>
      </c>
      <c r="J481" s="6" t="s">
        <v>638</v>
      </c>
    </row>
    <row r="482" spans="1:10" ht="38.25" x14ac:dyDescent="0.25">
      <c r="A482" s="48">
        <v>475</v>
      </c>
      <c r="B482" s="6" t="s">
        <v>657</v>
      </c>
      <c r="C482" s="6" t="s">
        <v>658</v>
      </c>
      <c r="D482" s="6" t="s">
        <v>659</v>
      </c>
      <c r="E482" s="6" t="s">
        <v>760</v>
      </c>
      <c r="F482" s="6">
        <v>300</v>
      </c>
      <c r="G482" s="6" t="s">
        <v>70</v>
      </c>
      <c r="H482" s="5">
        <v>10500</v>
      </c>
      <c r="I482" s="4" t="s">
        <v>637</v>
      </c>
      <c r="J482" s="6" t="s">
        <v>638</v>
      </c>
    </row>
    <row r="483" spans="1:10" ht="38.25" x14ac:dyDescent="0.25">
      <c r="A483" s="48">
        <v>476</v>
      </c>
      <c r="B483" s="6" t="s">
        <v>657</v>
      </c>
      <c r="C483" s="6" t="s">
        <v>658</v>
      </c>
      <c r="D483" s="6" t="s">
        <v>659</v>
      </c>
      <c r="E483" s="6" t="s">
        <v>761</v>
      </c>
      <c r="F483" s="6">
        <v>275</v>
      </c>
      <c r="G483" s="6" t="s">
        <v>70</v>
      </c>
      <c r="H483" s="5">
        <v>9600</v>
      </c>
      <c r="I483" s="4" t="s">
        <v>637</v>
      </c>
      <c r="J483" s="6" t="s">
        <v>638</v>
      </c>
    </row>
    <row r="484" spans="1:10" ht="38.25" x14ac:dyDescent="0.25">
      <c r="A484" s="48">
        <v>477</v>
      </c>
      <c r="B484" s="6" t="s">
        <v>657</v>
      </c>
      <c r="C484" s="6" t="s">
        <v>658</v>
      </c>
      <c r="D484" s="6" t="s">
        <v>659</v>
      </c>
      <c r="E484" s="6" t="s">
        <v>1430</v>
      </c>
      <c r="F484" s="6">
        <v>740</v>
      </c>
      <c r="G484" s="6" t="s">
        <v>70</v>
      </c>
      <c r="H484" s="5">
        <v>25850</v>
      </c>
      <c r="I484" s="4" t="s">
        <v>637</v>
      </c>
      <c r="J484" s="6" t="s">
        <v>638</v>
      </c>
    </row>
    <row r="485" spans="1:10" ht="38.25" x14ac:dyDescent="0.25">
      <c r="A485" s="48">
        <v>478</v>
      </c>
      <c r="B485" s="6" t="s">
        <v>657</v>
      </c>
      <c r="C485" s="6" t="s">
        <v>658</v>
      </c>
      <c r="D485" s="6" t="s">
        <v>659</v>
      </c>
      <c r="E485" s="6" t="s">
        <v>762</v>
      </c>
      <c r="F485" s="6">
        <v>3000</v>
      </c>
      <c r="G485" s="6" t="s">
        <v>70</v>
      </c>
      <c r="H485" s="4">
        <v>132500</v>
      </c>
      <c r="I485" s="4" t="s">
        <v>637</v>
      </c>
      <c r="J485" s="6" t="s">
        <v>638</v>
      </c>
    </row>
    <row r="486" spans="1:10" ht="38.25" x14ac:dyDescent="0.25">
      <c r="A486" s="48">
        <v>479</v>
      </c>
      <c r="B486" s="6" t="s">
        <v>657</v>
      </c>
      <c r="C486" s="6" t="s">
        <v>658</v>
      </c>
      <c r="D486" s="6" t="s">
        <v>659</v>
      </c>
      <c r="E486" s="6" t="s">
        <v>763</v>
      </c>
      <c r="F486" s="6">
        <v>120</v>
      </c>
      <c r="G486" s="6" t="s">
        <v>70</v>
      </c>
      <c r="H486" s="5">
        <v>3200</v>
      </c>
      <c r="I486" s="4" t="s">
        <v>637</v>
      </c>
      <c r="J486" s="6" t="s">
        <v>638</v>
      </c>
    </row>
    <row r="487" spans="1:10" ht="38.25" x14ac:dyDescent="0.25">
      <c r="A487" s="48">
        <v>480</v>
      </c>
      <c r="B487" s="6" t="s">
        <v>657</v>
      </c>
      <c r="C487" s="6" t="s">
        <v>658</v>
      </c>
      <c r="D487" s="6" t="s">
        <v>659</v>
      </c>
      <c r="E487" s="6" t="s">
        <v>751</v>
      </c>
      <c r="F487" s="6">
        <v>400</v>
      </c>
      <c r="G487" s="6" t="s">
        <v>70</v>
      </c>
      <c r="H487" s="4">
        <v>12450</v>
      </c>
      <c r="I487" s="4" t="s">
        <v>637</v>
      </c>
      <c r="J487" s="6" t="s">
        <v>638</v>
      </c>
    </row>
    <row r="488" spans="1:10" ht="38.25" x14ac:dyDescent="0.25">
      <c r="A488" s="48">
        <v>481</v>
      </c>
      <c r="B488" s="6" t="s">
        <v>657</v>
      </c>
      <c r="C488" s="6" t="s">
        <v>658</v>
      </c>
      <c r="D488" s="6" t="s">
        <v>659</v>
      </c>
      <c r="E488" s="6" t="s">
        <v>753</v>
      </c>
      <c r="F488" s="6">
        <v>350</v>
      </c>
      <c r="G488" s="6" t="s">
        <v>70</v>
      </c>
      <c r="H488" s="4">
        <v>14700</v>
      </c>
      <c r="I488" s="4" t="s">
        <v>637</v>
      </c>
      <c r="J488" s="6" t="s">
        <v>638</v>
      </c>
    </row>
    <row r="489" spans="1:10" ht="38.25" x14ac:dyDescent="0.25">
      <c r="A489" s="48">
        <v>482</v>
      </c>
      <c r="B489" s="6" t="s">
        <v>657</v>
      </c>
      <c r="C489" s="6" t="s">
        <v>658</v>
      </c>
      <c r="D489" s="6" t="s">
        <v>659</v>
      </c>
      <c r="E489" s="6" t="s">
        <v>764</v>
      </c>
      <c r="F489" s="6">
        <v>70</v>
      </c>
      <c r="G489" s="6" t="s">
        <v>70</v>
      </c>
      <c r="H489" s="4">
        <v>950</v>
      </c>
      <c r="I489" s="4" t="s">
        <v>637</v>
      </c>
      <c r="J489" s="6" t="s">
        <v>638</v>
      </c>
    </row>
    <row r="490" spans="1:10" ht="38.25" x14ac:dyDescent="0.25">
      <c r="A490" s="48">
        <v>483</v>
      </c>
      <c r="B490" s="6" t="s">
        <v>657</v>
      </c>
      <c r="C490" s="6" t="s">
        <v>658</v>
      </c>
      <c r="D490" s="6" t="s">
        <v>659</v>
      </c>
      <c r="E490" s="6" t="s">
        <v>765</v>
      </c>
      <c r="F490" s="6">
        <v>1800</v>
      </c>
      <c r="G490" s="6" t="s">
        <v>70</v>
      </c>
      <c r="H490" s="4">
        <v>66000</v>
      </c>
      <c r="I490" s="4" t="s">
        <v>637</v>
      </c>
      <c r="J490" s="6" t="s">
        <v>638</v>
      </c>
    </row>
    <row r="491" spans="1:10" ht="38.25" x14ac:dyDescent="0.25">
      <c r="A491" s="48">
        <v>484</v>
      </c>
      <c r="B491" s="6" t="s">
        <v>657</v>
      </c>
      <c r="C491" s="6" t="s">
        <v>658</v>
      </c>
      <c r="D491" s="6" t="s">
        <v>659</v>
      </c>
      <c r="E491" s="6" t="s">
        <v>766</v>
      </c>
      <c r="F491" s="6">
        <v>910</v>
      </c>
      <c r="G491" s="6" t="s">
        <v>70</v>
      </c>
      <c r="H491" s="5">
        <v>33300</v>
      </c>
      <c r="I491" s="4" t="s">
        <v>637</v>
      </c>
      <c r="J491" s="6" t="s">
        <v>638</v>
      </c>
    </row>
    <row r="492" spans="1:10" ht="38.25" x14ac:dyDescent="0.25">
      <c r="A492" s="48">
        <v>485</v>
      </c>
      <c r="B492" s="6" t="s">
        <v>657</v>
      </c>
      <c r="C492" s="6" t="s">
        <v>658</v>
      </c>
      <c r="D492" s="6" t="s">
        <v>659</v>
      </c>
      <c r="E492" s="6" t="s">
        <v>767</v>
      </c>
      <c r="F492" s="6">
        <v>80</v>
      </c>
      <c r="G492" s="6" t="s">
        <v>70</v>
      </c>
      <c r="H492" s="5">
        <v>2600</v>
      </c>
      <c r="I492" s="4" t="s">
        <v>637</v>
      </c>
      <c r="J492" s="6" t="s">
        <v>638</v>
      </c>
    </row>
    <row r="493" spans="1:10" ht="38.25" x14ac:dyDescent="0.25">
      <c r="A493" s="48">
        <v>486</v>
      </c>
      <c r="B493" s="6" t="s">
        <v>657</v>
      </c>
      <c r="C493" s="6" t="s">
        <v>658</v>
      </c>
      <c r="D493" s="6" t="s">
        <v>659</v>
      </c>
      <c r="E493" s="6" t="s">
        <v>768</v>
      </c>
      <c r="F493" s="6">
        <v>380</v>
      </c>
      <c r="G493" s="6" t="s">
        <v>70</v>
      </c>
      <c r="H493" s="5">
        <v>17200</v>
      </c>
      <c r="I493" s="4" t="s">
        <v>637</v>
      </c>
      <c r="J493" s="6" t="s">
        <v>638</v>
      </c>
    </row>
    <row r="494" spans="1:10" ht="38.25" x14ac:dyDescent="0.25">
      <c r="A494" s="48">
        <v>487</v>
      </c>
      <c r="B494" s="6" t="s">
        <v>657</v>
      </c>
      <c r="C494" s="6" t="s">
        <v>658</v>
      </c>
      <c r="D494" s="6" t="s">
        <v>659</v>
      </c>
      <c r="E494" s="6" t="s">
        <v>769</v>
      </c>
      <c r="F494" s="6">
        <v>340</v>
      </c>
      <c r="G494" s="6" t="s">
        <v>70</v>
      </c>
      <c r="H494" s="5">
        <v>12800</v>
      </c>
      <c r="I494" s="4" t="s">
        <v>637</v>
      </c>
      <c r="J494" s="6" t="s">
        <v>638</v>
      </c>
    </row>
    <row r="495" spans="1:10" ht="38.25" x14ac:dyDescent="0.25">
      <c r="A495" s="48">
        <v>488</v>
      </c>
      <c r="B495" s="6" t="s">
        <v>657</v>
      </c>
      <c r="C495" s="6" t="s">
        <v>658</v>
      </c>
      <c r="D495" s="6" t="s">
        <v>659</v>
      </c>
      <c r="E495" s="6" t="s">
        <v>756</v>
      </c>
      <c r="F495" s="6">
        <v>100</v>
      </c>
      <c r="G495" s="6" t="s">
        <v>70</v>
      </c>
      <c r="H495" s="4">
        <v>4850</v>
      </c>
      <c r="I495" s="4" t="s">
        <v>637</v>
      </c>
      <c r="J495" s="6" t="s">
        <v>638</v>
      </c>
    </row>
    <row r="496" spans="1:10" ht="38.25" x14ac:dyDescent="0.25">
      <c r="A496" s="48">
        <v>489</v>
      </c>
      <c r="B496" s="15" t="s">
        <v>770</v>
      </c>
      <c r="C496" s="6" t="s">
        <v>27</v>
      </c>
      <c r="D496" s="6" t="s">
        <v>771</v>
      </c>
      <c r="E496" s="6" t="s">
        <v>772</v>
      </c>
      <c r="F496" s="6">
        <v>12000</v>
      </c>
      <c r="G496" s="9" t="s">
        <v>773</v>
      </c>
      <c r="H496" s="4">
        <v>60500</v>
      </c>
      <c r="I496" s="4" t="s">
        <v>637</v>
      </c>
      <c r="J496" s="6" t="s">
        <v>638</v>
      </c>
    </row>
    <row r="497" spans="1:10" ht="38.25" x14ac:dyDescent="0.25">
      <c r="A497" s="48">
        <v>490</v>
      </c>
      <c r="B497" s="15" t="s">
        <v>770</v>
      </c>
      <c r="C497" s="6" t="s">
        <v>27</v>
      </c>
      <c r="D497" s="6" t="s">
        <v>771</v>
      </c>
      <c r="E497" s="9" t="s">
        <v>774</v>
      </c>
      <c r="F497" s="6">
        <v>12000</v>
      </c>
      <c r="G497" s="9" t="s">
        <v>773</v>
      </c>
      <c r="H497" s="4">
        <v>62000</v>
      </c>
      <c r="I497" s="4" t="s">
        <v>637</v>
      </c>
      <c r="J497" s="6" t="s">
        <v>638</v>
      </c>
    </row>
    <row r="498" spans="1:10" ht="38.25" x14ac:dyDescent="0.25">
      <c r="A498" s="48">
        <v>491</v>
      </c>
      <c r="B498" s="15" t="s">
        <v>770</v>
      </c>
      <c r="C498" s="6" t="s">
        <v>27</v>
      </c>
      <c r="D498" s="6" t="s">
        <v>771</v>
      </c>
      <c r="E498" s="9" t="s">
        <v>775</v>
      </c>
      <c r="F498" s="6">
        <v>54000</v>
      </c>
      <c r="G498" s="9" t="s">
        <v>773</v>
      </c>
      <c r="H498" s="4">
        <v>81000</v>
      </c>
      <c r="I498" s="4" t="s">
        <v>637</v>
      </c>
      <c r="J498" s="6" t="s">
        <v>638</v>
      </c>
    </row>
    <row r="499" spans="1:10" ht="38.25" x14ac:dyDescent="0.25">
      <c r="A499" s="48">
        <v>492</v>
      </c>
      <c r="B499" s="15" t="s">
        <v>770</v>
      </c>
      <c r="C499" s="6" t="s">
        <v>27</v>
      </c>
      <c r="D499" s="6" t="s">
        <v>771</v>
      </c>
      <c r="E499" s="9" t="s">
        <v>776</v>
      </c>
      <c r="F499" s="6">
        <v>24600</v>
      </c>
      <c r="G499" s="9" t="s">
        <v>773</v>
      </c>
      <c r="H499" s="5">
        <v>150000</v>
      </c>
      <c r="I499" s="4" t="s">
        <v>637</v>
      </c>
      <c r="J499" s="6" t="s">
        <v>638</v>
      </c>
    </row>
    <row r="500" spans="1:10" ht="38.25" x14ac:dyDescent="0.25">
      <c r="A500" s="48">
        <v>493</v>
      </c>
      <c r="B500" s="15" t="s">
        <v>770</v>
      </c>
      <c r="C500" s="6" t="s">
        <v>27</v>
      </c>
      <c r="D500" s="6" t="s">
        <v>771</v>
      </c>
      <c r="E500" s="9" t="s">
        <v>777</v>
      </c>
      <c r="F500" s="6">
        <v>10600</v>
      </c>
      <c r="G500" s="9" t="s">
        <v>773</v>
      </c>
      <c r="H500" s="5">
        <v>158000</v>
      </c>
      <c r="I500" s="4" t="s">
        <v>637</v>
      </c>
      <c r="J500" s="6" t="s">
        <v>638</v>
      </c>
    </row>
    <row r="501" spans="1:10" ht="38.25" x14ac:dyDescent="0.25">
      <c r="A501" s="48">
        <v>494</v>
      </c>
      <c r="B501" s="15" t="s">
        <v>770</v>
      </c>
      <c r="C501" s="6" t="s">
        <v>27</v>
      </c>
      <c r="D501" s="6" t="s">
        <v>771</v>
      </c>
      <c r="E501" s="9" t="s">
        <v>778</v>
      </c>
      <c r="F501" s="6">
        <v>20600</v>
      </c>
      <c r="G501" s="9" t="s">
        <v>773</v>
      </c>
      <c r="H501" s="4">
        <v>267000</v>
      </c>
      <c r="I501" s="4" t="s">
        <v>637</v>
      </c>
      <c r="J501" s="6" t="s">
        <v>638</v>
      </c>
    </row>
    <row r="502" spans="1:10" ht="38.25" x14ac:dyDescent="0.25">
      <c r="A502" s="48">
        <v>495</v>
      </c>
      <c r="B502" s="15" t="s">
        <v>770</v>
      </c>
      <c r="C502" s="6" t="s">
        <v>27</v>
      </c>
      <c r="D502" s="6" t="s">
        <v>771</v>
      </c>
      <c r="E502" s="9" t="s">
        <v>779</v>
      </c>
      <c r="F502" s="7">
        <v>9000000</v>
      </c>
      <c r="G502" s="9" t="s">
        <v>773</v>
      </c>
      <c r="H502" s="5">
        <v>690000</v>
      </c>
      <c r="I502" s="4" t="s">
        <v>637</v>
      </c>
      <c r="J502" s="6" t="s">
        <v>638</v>
      </c>
    </row>
    <row r="503" spans="1:10" ht="38.25" x14ac:dyDescent="0.25">
      <c r="A503" s="48">
        <v>496</v>
      </c>
      <c r="B503" s="15" t="s">
        <v>770</v>
      </c>
      <c r="C503" s="6" t="s">
        <v>27</v>
      </c>
      <c r="D503" s="6" t="s">
        <v>771</v>
      </c>
      <c r="E503" s="9" t="s">
        <v>780</v>
      </c>
      <c r="F503" s="7">
        <v>3000000</v>
      </c>
      <c r="G503" s="9" t="s">
        <v>773</v>
      </c>
      <c r="H503" s="5">
        <v>42000</v>
      </c>
      <c r="I503" s="4" t="s">
        <v>637</v>
      </c>
      <c r="J503" s="6" t="s">
        <v>638</v>
      </c>
    </row>
    <row r="504" spans="1:10" ht="38.25" x14ac:dyDescent="0.25">
      <c r="A504" s="48">
        <v>497</v>
      </c>
      <c r="B504" s="15" t="s">
        <v>770</v>
      </c>
      <c r="C504" s="6" t="s">
        <v>27</v>
      </c>
      <c r="D504" s="6" t="s">
        <v>771</v>
      </c>
      <c r="E504" s="9" t="s">
        <v>781</v>
      </c>
      <c r="F504" s="7">
        <v>8500000</v>
      </c>
      <c r="G504" s="9" t="s">
        <v>773</v>
      </c>
      <c r="H504" s="5">
        <v>93500</v>
      </c>
      <c r="I504" s="4" t="s">
        <v>637</v>
      </c>
      <c r="J504" s="6" t="s">
        <v>638</v>
      </c>
    </row>
    <row r="505" spans="1:10" ht="38.25" x14ac:dyDescent="0.25">
      <c r="A505" s="48">
        <v>498</v>
      </c>
      <c r="B505" s="15" t="s">
        <v>770</v>
      </c>
      <c r="C505" s="6" t="s">
        <v>27</v>
      </c>
      <c r="D505" s="6" t="s">
        <v>771</v>
      </c>
      <c r="E505" s="9" t="s">
        <v>782</v>
      </c>
      <c r="F505" s="7">
        <v>19000000</v>
      </c>
      <c r="G505" s="9" t="s">
        <v>773</v>
      </c>
      <c r="H505" s="5">
        <v>532000</v>
      </c>
      <c r="I505" s="4" t="s">
        <v>637</v>
      </c>
      <c r="J505" s="6" t="s">
        <v>638</v>
      </c>
    </row>
    <row r="506" spans="1:10" ht="38.25" x14ac:dyDescent="0.25">
      <c r="A506" s="48">
        <v>499</v>
      </c>
      <c r="B506" s="15" t="s">
        <v>770</v>
      </c>
      <c r="C506" s="6" t="s">
        <v>27</v>
      </c>
      <c r="D506" s="6" t="s">
        <v>771</v>
      </c>
      <c r="E506" s="9" t="s">
        <v>783</v>
      </c>
      <c r="F506" s="7">
        <v>10000000</v>
      </c>
      <c r="G506" s="9" t="s">
        <v>773</v>
      </c>
      <c r="H506" s="5">
        <v>59000</v>
      </c>
      <c r="I506" s="4" t="s">
        <v>637</v>
      </c>
      <c r="J506" s="6" t="s">
        <v>638</v>
      </c>
    </row>
    <row r="507" spans="1:10" ht="38.25" x14ac:dyDescent="0.25">
      <c r="A507" s="48">
        <v>500</v>
      </c>
      <c r="B507" s="15" t="s">
        <v>770</v>
      </c>
      <c r="C507" s="6" t="s">
        <v>27</v>
      </c>
      <c r="D507" s="6" t="s">
        <v>771</v>
      </c>
      <c r="E507" s="9" t="s">
        <v>784</v>
      </c>
      <c r="F507" s="7">
        <v>280000</v>
      </c>
      <c r="G507" s="9" t="s">
        <v>773</v>
      </c>
      <c r="H507" s="5">
        <v>66120</v>
      </c>
      <c r="I507" s="4" t="s">
        <v>637</v>
      </c>
      <c r="J507" s="6" t="s">
        <v>638</v>
      </c>
    </row>
    <row r="508" spans="1:10" ht="38.25" x14ac:dyDescent="0.25">
      <c r="A508" s="48">
        <v>501</v>
      </c>
      <c r="B508" s="15" t="s">
        <v>770</v>
      </c>
      <c r="C508" s="6" t="s">
        <v>27</v>
      </c>
      <c r="D508" s="6" t="s">
        <v>771</v>
      </c>
      <c r="E508" s="9" t="s">
        <v>785</v>
      </c>
      <c r="F508" s="7">
        <v>480000</v>
      </c>
      <c r="G508" s="9" t="s">
        <v>773</v>
      </c>
      <c r="H508" s="4">
        <v>38400</v>
      </c>
      <c r="I508" s="4" t="s">
        <v>637</v>
      </c>
      <c r="J508" s="6" t="s">
        <v>638</v>
      </c>
    </row>
    <row r="509" spans="1:10" ht="38.25" x14ac:dyDescent="0.25">
      <c r="A509" s="48">
        <v>502</v>
      </c>
      <c r="B509" s="15" t="s">
        <v>770</v>
      </c>
      <c r="C509" s="6" t="s">
        <v>27</v>
      </c>
      <c r="D509" s="6" t="s">
        <v>771</v>
      </c>
      <c r="E509" s="9" t="s">
        <v>786</v>
      </c>
      <c r="F509" s="7">
        <v>2000000</v>
      </c>
      <c r="G509" s="9" t="s">
        <v>773</v>
      </c>
      <c r="H509" s="5">
        <v>46000</v>
      </c>
      <c r="I509" s="4" t="s">
        <v>637</v>
      </c>
      <c r="J509" s="6" t="s">
        <v>638</v>
      </c>
    </row>
    <row r="510" spans="1:10" ht="38.25" x14ac:dyDescent="0.25">
      <c r="A510" s="48">
        <v>503</v>
      </c>
      <c r="B510" s="15" t="s">
        <v>770</v>
      </c>
      <c r="C510" s="6" t="s">
        <v>27</v>
      </c>
      <c r="D510" s="6" t="s">
        <v>771</v>
      </c>
      <c r="E510" s="9" t="s">
        <v>787</v>
      </c>
      <c r="F510" s="7">
        <v>480000</v>
      </c>
      <c r="G510" s="9" t="s">
        <v>773</v>
      </c>
      <c r="H510" s="4">
        <v>31680</v>
      </c>
      <c r="I510" s="4" t="s">
        <v>637</v>
      </c>
      <c r="J510" s="6" t="s">
        <v>638</v>
      </c>
    </row>
    <row r="511" spans="1:10" ht="38.25" x14ac:dyDescent="0.25">
      <c r="A511" s="48">
        <v>504</v>
      </c>
      <c r="B511" s="15" t="s">
        <v>770</v>
      </c>
      <c r="C511" s="6" t="s">
        <v>27</v>
      </c>
      <c r="D511" s="6" t="s">
        <v>771</v>
      </c>
      <c r="E511" s="9" t="s">
        <v>788</v>
      </c>
      <c r="F511" s="7">
        <v>720000</v>
      </c>
      <c r="G511" s="9" t="s">
        <v>773</v>
      </c>
      <c r="H511" s="4">
        <v>40320</v>
      </c>
      <c r="I511" s="4" t="s">
        <v>637</v>
      </c>
      <c r="J511" s="6" t="s">
        <v>638</v>
      </c>
    </row>
    <row r="512" spans="1:10" ht="38.25" x14ac:dyDescent="0.25">
      <c r="A512" s="48">
        <v>505</v>
      </c>
      <c r="B512" s="15" t="s">
        <v>770</v>
      </c>
      <c r="C512" s="6" t="s">
        <v>27</v>
      </c>
      <c r="D512" s="6" t="s">
        <v>771</v>
      </c>
      <c r="E512" s="9" t="s">
        <v>789</v>
      </c>
      <c r="F512" s="7">
        <v>480000</v>
      </c>
      <c r="G512" s="9" t="s">
        <v>773</v>
      </c>
      <c r="H512" s="5">
        <v>153600</v>
      </c>
      <c r="I512" s="4" t="s">
        <v>637</v>
      </c>
      <c r="J512" s="6" t="s">
        <v>638</v>
      </c>
    </row>
    <row r="513" spans="1:10" ht="38.25" x14ac:dyDescent="0.25">
      <c r="A513" s="48">
        <v>506</v>
      </c>
      <c r="B513" s="15" t="s">
        <v>770</v>
      </c>
      <c r="C513" s="6" t="s">
        <v>27</v>
      </c>
      <c r="D513" s="6" t="s">
        <v>771</v>
      </c>
      <c r="E513" s="9" t="s">
        <v>790</v>
      </c>
      <c r="F513" s="7">
        <v>10000000</v>
      </c>
      <c r="G513" s="9" t="s">
        <v>773</v>
      </c>
      <c r="H513" s="4">
        <v>60500</v>
      </c>
      <c r="I513" s="4" t="s">
        <v>637</v>
      </c>
      <c r="J513" s="6" t="s">
        <v>638</v>
      </c>
    </row>
    <row r="514" spans="1:10" ht="38.25" x14ac:dyDescent="0.25">
      <c r="A514" s="48">
        <v>507</v>
      </c>
      <c r="B514" s="15" t="s">
        <v>770</v>
      </c>
      <c r="C514" s="6" t="s">
        <v>27</v>
      </c>
      <c r="D514" s="6" t="s">
        <v>771</v>
      </c>
      <c r="E514" s="9" t="s">
        <v>791</v>
      </c>
      <c r="F514" s="7">
        <v>160000</v>
      </c>
      <c r="G514" s="9" t="s">
        <v>773</v>
      </c>
      <c r="H514" s="4">
        <v>6200</v>
      </c>
      <c r="I514" s="4" t="s">
        <v>637</v>
      </c>
      <c r="J514" s="6" t="s">
        <v>638</v>
      </c>
    </row>
    <row r="515" spans="1:10" ht="38.25" x14ac:dyDescent="0.25">
      <c r="A515" s="48">
        <v>508</v>
      </c>
      <c r="B515" s="15" t="s">
        <v>770</v>
      </c>
      <c r="C515" s="6" t="s">
        <v>27</v>
      </c>
      <c r="D515" s="6" t="s">
        <v>771</v>
      </c>
      <c r="E515" s="9" t="s">
        <v>792</v>
      </c>
      <c r="F515" s="7">
        <v>240000</v>
      </c>
      <c r="G515" s="9" t="s">
        <v>773</v>
      </c>
      <c r="H515" s="5">
        <v>47095</v>
      </c>
      <c r="I515" s="4" t="s">
        <v>637</v>
      </c>
      <c r="J515" s="6" t="s">
        <v>638</v>
      </c>
    </row>
    <row r="516" spans="1:10" ht="38.25" x14ac:dyDescent="0.25">
      <c r="A516" s="48">
        <v>509</v>
      </c>
      <c r="B516" s="15" t="s">
        <v>770</v>
      </c>
      <c r="C516" s="6" t="s">
        <v>27</v>
      </c>
      <c r="D516" s="6" t="s">
        <v>771</v>
      </c>
      <c r="E516" s="9" t="s">
        <v>793</v>
      </c>
      <c r="F516" s="7">
        <v>280000</v>
      </c>
      <c r="G516" s="9" t="s">
        <v>773</v>
      </c>
      <c r="H516" s="4">
        <v>5880</v>
      </c>
      <c r="I516" s="4" t="s">
        <v>637</v>
      </c>
      <c r="J516" s="6" t="s">
        <v>638</v>
      </c>
    </row>
    <row r="517" spans="1:10" ht="38.25" x14ac:dyDescent="0.25">
      <c r="A517" s="48">
        <v>510</v>
      </c>
      <c r="B517" s="15" t="s">
        <v>770</v>
      </c>
      <c r="C517" s="6" t="s">
        <v>27</v>
      </c>
      <c r="D517" s="6" t="s">
        <v>771</v>
      </c>
      <c r="E517" s="9" t="s">
        <v>794</v>
      </c>
      <c r="F517" s="7">
        <v>280000</v>
      </c>
      <c r="G517" s="9" t="s">
        <v>773</v>
      </c>
      <c r="H517" s="5">
        <v>95460</v>
      </c>
      <c r="I517" s="4" t="s">
        <v>637</v>
      </c>
      <c r="J517" s="6" t="s">
        <v>638</v>
      </c>
    </row>
    <row r="518" spans="1:10" ht="38.25" x14ac:dyDescent="0.25">
      <c r="A518" s="48">
        <v>511</v>
      </c>
      <c r="B518" s="15" t="s">
        <v>770</v>
      </c>
      <c r="C518" s="6" t="s">
        <v>27</v>
      </c>
      <c r="D518" s="6" t="s">
        <v>771</v>
      </c>
      <c r="E518" s="9" t="s">
        <v>795</v>
      </c>
      <c r="F518" s="7">
        <v>260000</v>
      </c>
      <c r="G518" s="9" t="s">
        <v>773</v>
      </c>
      <c r="H518" s="4" t="s">
        <v>796</v>
      </c>
      <c r="I518" s="4" t="s">
        <v>637</v>
      </c>
      <c r="J518" s="6" t="s">
        <v>638</v>
      </c>
    </row>
    <row r="519" spans="1:10" ht="38.25" x14ac:dyDescent="0.25">
      <c r="A519" s="48">
        <v>512</v>
      </c>
      <c r="B519" s="15" t="s">
        <v>770</v>
      </c>
      <c r="C519" s="6" t="s">
        <v>27</v>
      </c>
      <c r="D519" s="6" t="s">
        <v>771</v>
      </c>
      <c r="E519" s="9" t="s">
        <v>797</v>
      </c>
      <c r="F519" s="7">
        <v>260000</v>
      </c>
      <c r="G519" s="9" t="s">
        <v>773</v>
      </c>
      <c r="H519" s="4" t="s">
        <v>796</v>
      </c>
      <c r="I519" s="4" t="s">
        <v>637</v>
      </c>
      <c r="J519" s="6" t="s">
        <v>638</v>
      </c>
    </row>
    <row r="520" spans="1:10" ht="38.25" x14ac:dyDescent="0.25">
      <c r="A520" s="48">
        <v>513</v>
      </c>
      <c r="B520" s="15" t="s">
        <v>770</v>
      </c>
      <c r="C520" s="6" t="s">
        <v>27</v>
      </c>
      <c r="D520" s="6" t="s">
        <v>771</v>
      </c>
      <c r="E520" s="6" t="s">
        <v>798</v>
      </c>
      <c r="F520" s="6">
        <v>1020</v>
      </c>
      <c r="G520" s="9" t="s">
        <v>799</v>
      </c>
      <c r="H520" s="4">
        <v>35700</v>
      </c>
      <c r="I520" s="4" t="s">
        <v>637</v>
      </c>
      <c r="J520" s="6" t="s">
        <v>638</v>
      </c>
    </row>
    <row r="521" spans="1:10" ht="51" x14ac:dyDescent="0.25">
      <c r="A521" s="48">
        <v>514</v>
      </c>
      <c r="B521" s="15" t="s">
        <v>800</v>
      </c>
      <c r="C521" s="6" t="s">
        <v>801</v>
      </c>
      <c r="D521" s="6" t="s">
        <v>802</v>
      </c>
      <c r="E521" s="9" t="s">
        <v>803</v>
      </c>
      <c r="F521" s="6">
        <v>480</v>
      </c>
      <c r="G521" s="9" t="s">
        <v>804</v>
      </c>
      <c r="H521" s="4">
        <v>2900</v>
      </c>
      <c r="I521" s="4" t="s">
        <v>637</v>
      </c>
      <c r="J521" s="6" t="s">
        <v>638</v>
      </c>
    </row>
    <row r="522" spans="1:10" ht="51" x14ac:dyDescent="0.25">
      <c r="A522" s="48">
        <v>515</v>
      </c>
      <c r="B522" s="15" t="s">
        <v>800</v>
      </c>
      <c r="C522" s="6" t="s">
        <v>801</v>
      </c>
      <c r="D522" s="6" t="s">
        <v>802</v>
      </c>
      <c r="E522" s="9" t="s">
        <v>805</v>
      </c>
      <c r="F522" s="6">
        <v>600</v>
      </c>
      <c r="G522" s="9" t="s">
        <v>70</v>
      </c>
      <c r="H522" s="4">
        <v>23400</v>
      </c>
      <c r="I522" s="4" t="s">
        <v>637</v>
      </c>
      <c r="J522" s="6" t="s">
        <v>638</v>
      </c>
    </row>
    <row r="523" spans="1:10" ht="51" x14ac:dyDescent="0.25">
      <c r="A523" s="48">
        <v>516</v>
      </c>
      <c r="B523" s="19" t="s">
        <v>806</v>
      </c>
      <c r="C523" s="6" t="s">
        <v>807</v>
      </c>
      <c r="D523" s="6" t="s">
        <v>808</v>
      </c>
      <c r="E523" s="6" t="s">
        <v>809</v>
      </c>
      <c r="F523" s="6">
        <f>50*2</f>
        <v>100</v>
      </c>
      <c r="G523" s="9" t="s">
        <v>70</v>
      </c>
      <c r="H523" s="4">
        <f>1000*2</f>
        <v>2000</v>
      </c>
      <c r="I523" s="4" t="s">
        <v>637</v>
      </c>
      <c r="J523" s="6" t="s">
        <v>638</v>
      </c>
    </row>
    <row r="524" spans="1:10" ht="51" x14ac:dyDescent="0.25">
      <c r="A524" s="48">
        <v>517</v>
      </c>
      <c r="B524" s="15" t="s">
        <v>800</v>
      </c>
      <c r="C524" s="6" t="s">
        <v>801</v>
      </c>
      <c r="D524" s="6" t="s">
        <v>802</v>
      </c>
      <c r="E524" s="6" t="s">
        <v>810</v>
      </c>
      <c r="F524" s="6">
        <f>150*2</f>
        <v>300</v>
      </c>
      <c r="G524" s="9" t="s">
        <v>34</v>
      </c>
      <c r="H524" s="4">
        <f>12450*2</f>
        <v>24900</v>
      </c>
      <c r="I524" s="4" t="s">
        <v>637</v>
      </c>
      <c r="J524" s="6" t="s">
        <v>638</v>
      </c>
    </row>
    <row r="525" spans="1:10" ht="51" x14ac:dyDescent="0.25">
      <c r="A525" s="48">
        <v>518</v>
      </c>
      <c r="B525" s="15" t="s">
        <v>800</v>
      </c>
      <c r="C525" s="6" t="s">
        <v>801</v>
      </c>
      <c r="D525" s="6" t="s">
        <v>802</v>
      </c>
      <c r="E525" s="6" t="s">
        <v>811</v>
      </c>
      <c r="F525" s="6">
        <v>380</v>
      </c>
      <c r="G525" s="9" t="s">
        <v>34</v>
      </c>
      <c r="H525" s="4">
        <v>32000</v>
      </c>
      <c r="I525" s="4" t="s">
        <v>637</v>
      </c>
      <c r="J525" s="6" t="s">
        <v>638</v>
      </c>
    </row>
    <row r="526" spans="1:10" ht="51" x14ac:dyDescent="0.25">
      <c r="A526" s="48">
        <v>519</v>
      </c>
      <c r="B526" s="15" t="s">
        <v>800</v>
      </c>
      <c r="C526" s="6" t="s">
        <v>801</v>
      </c>
      <c r="D526" s="6" t="s">
        <v>802</v>
      </c>
      <c r="E526" s="6" t="s">
        <v>812</v>
      </c>
      <c r="F526" s="6">
        <v>1500</v>
      </c>
      <c r="G526" s="9" t="s">
        <v>799</v>
      </c>
      <c r="H526" s="5">
        <v>105000</v>
      </c>
      <c r="I526" s="4" t="s">
        <v>637</v>
      </c>
      <c r="J526" s="6" t="s">
        <v>638</v>
      </c>
    </row>
    <row r="527" spans="1:10" ht="51" x14ac:dyDescent="0.25">
      <c r="A527" s="48">
        <v>520</v>
      </c>
      <c r="B527" s="15" t="s">
        <v>800</v>
      </c>
      <c r="C527" s="6" t="s">
        <v>801</v>
      </c>
      <c r="D527" s="6" t="s">
        <v>802</v>
      </c>
      <c r="E527" s="6" t="s">
        <v>813</v>
      </c>
      <c r="F527" s="6">
        <f>1140*2</f>
        <v>2280</v>
      </c>
      <c r="G527" s="9" t="s">
        <v>799</v>
      </c>
      <c r="H527" s="4">
        <f>6270*2</f>
        <v>12540</v>
      </c>
      <c r="I527" s="4" t="s">
        <v>637</v>
      </c>
      <c r="J527" s="6" t="s">
        <v>638</v>
      </c>
    </row>
    <row r="528" spans="1:10" ht="51" x14ac:dyDescent="0.25">
      <c r="A528" s="48">
        <v>521</v>
      </c>
      <c r="B528" s="15" t="s">
        <v>800</v>
      </c>
      <c r="C528" s="6" t="s">
        <v>801</v>
      </c>
      <c r="D528" s="6" t="s">
        <v>802</v>
      </c>
      <c r="E528" s="4" t="s">
        <v>814</v>
      </c>
      <c r="F528" s="6">
        <f>600*2</f>
        <v>1200</v>
      </c>
      <c r="G528" s="9" t="s">
        <v>799</v>
      </c>
      <c r="H528" s="4">
        <f>4200*2</f>
        <v>8400</v>
      </c>
      <c r="I528" s="4" t="s">
        <v>637</v>
      </c>
      <c r="J528" s="6" t="s">
        <v>638</v>
      </c>
    </row>
    <row r="529" spans="1:10" ht="51" x14ac:dyDescent="0.25">
      <c r="A529" s="48">
        <v>522</v>
      </c>
      <c r="B529" s="15" t="s">
        <v>800</v>
      </c>
      <c r="C529" s="6" t="s">
        <v>801</v>
      </c>
      <c r="D529" s="6" t="s">
        <v>802</v>
      </c>
      <c r="E529" s="4" t="s">
        <v>815</v>
      </c>
      <c r="F529" s="6">
        <v>1160</v>
      </c>
      <c r="G529" s="9" t="s">
        <v>799</v>
      </c>
      <c r="H529" s="4">
        <v>46400</v>
      </c>
      <c r="I529" s="4" t="s">
        <v>637</v>
      </c>
      <c r="J529" s="6" t="s">
        <v>638</v>
      </c>
    </row>
    <row r="530" spans="1:10" ht="51" x14ac:dyDescent="0.25">
      <c r="A530" s="48">
        <v>523</v>
      </c>
      <c r="B530" s="15" t="s">
        <v>800</v>
      </c>
      <c r="C530" s="6" t="s">
        <v>801</v>
      </c>
      <c r="D530" s="6" t="s">
        <v>802</v>
      </c>
      <c r="E530" s="4" t="s">
        <v>816</v>
      </c>
      <c r="F530" s="6">
        <f>920*2</f>
        <v>1840</v>
      </c>
      <c r="G530" s="9" t="s">
        <v>34</v>
      </c>
      <c r="H530" s="4">
        <f>23920*2</f>
        <v>47840</v>
      </c>
      <c r="I530" s="4" t="s">
        <v>637</v>
      </c>
      <c r="J530" s="6" t="s">
        <v>638</v>
      </c>
    </row>
    <row r="531" spans="1:10" ht="51" x14ac:dyDescent="0.25">
      <c r="A531" s="48">
        <v>524</v>
      </c>
      <c r="B531" s="15" t="s">
        <v>800</v>
      </c>
      <c r="C531" s="6" t="s">
        <v>801</v>
      </c>
      <c r="D531" s="6" t="s">
        <v>802</v>
      </c>
      <c r="E531" s="4" t="s">
        <v>817</v>
      </c>
      <c r="F531" s="6">
        <v>7000</v>
      </c>
      <c r="G531" s="9" t="s">
        <v>34</v>
      </c>
      <c r="H531" s="4">
        <v>49000</v>
      </c>
      <c r="I531" s="4" t="s">
        <v>637</v>
      </c>
      <c r="J531" s="6" t="s">
        <v>638</v>
      </c>
    </row>
    <row r="532" spans="1:10" ht="51" x14ac:dyDescent="0.25">
      <c r="A532" s="48">
        <v>525</v>
      </c>
      <c r="B532" s="15" t="s">
        <v>800</v>
      </c>
      <c r="C532" s="6" t="s">
        <v>801</v>
      </c>
      <c r="D532" s="6" t="s">
        <v>802</v>
      </c>
      <c r="E532" s="6" t="s">
        <v>818</v>
      </c>
      <c r="F532" s="6">
        <v>6000</v>
      </c>
      <c r="G532" s="9" t="s">
        <v>34</v>
      </c>
      <c r="H532" s="4">
        <v>32500</v>
      </c>
      <c r="I532" s="4" t="s">
        <v>637</v>
      </c>
      <c r="J532" s="6" t="s">
        <v>638</v>
      </c>
    </row>
    <row r="533" spans="1:10" ht="51" x14ac:dyDescent="0.25">
      <c r="A533" s="48">
        <v>526</v>
      </c>
      <c r="B533" s="15" t="s">
        <v>800</v>
      </c>
      <c r="C533" s="6" t="s">
        <v>819</v>
      </c>
      <c r="D533" s="6" t="s">
        <v>802</v>
      </c>
      <c r="E533" s="4" t="s">
        <v>820</v>
      </c>
      <c r="F533" s="6">
        <v>4200</v>
      </c>
      <c r="G533" s="9" t="s">
        <v>34</v>
      </c>
      <c r="H533" s="4">
        <v>31080</v>
      </c>
      <c r="I533" s="4" t="s">
        <v>637</v>
      </c>
      <c r="J533" s="6" t="s">
        <v>638</v>
      </c>
    </row>
    <row r="534" spans="1:10" ht="51" x14ac:dyDescent="0.25">
      <c r="A534" s="48">
        <v>527</v>
      </c>
      <c r="B534" s="15" t="s">
        <v>800</v>
      </c>
      <c r="C534" s="6" t="s">
        <v>801</v>
      </c>
      <c r="D534" s="6" t="s">
        <v>802</v>
      </c>
      <c r="E534" s="4" t="s">
        <v>821</v>
      </c>
      <c r="F534" s="6">
        <v>600</v>
      </c>
      <c r="G534" s="9" t="s">
        <v>70</v>
      </c>
      <c r="H534" s="4">
        <v>11400</v>
      </c>
      <c r="I534" s="4" t="s">
        <v>637</v>
      </c>
      <c r="J534" s="6" t="s">
        <v>638</v>
      </c>
    </row>
    <row r="535" spans="1:10" ht="51" x14ac:dyDescent="0.25">
      <c r="A535" s="48">
        <v>528</v>
      </c>
      <c r="B535" s="15" t="s">
        <v>800</v>
      </c>
      <c r="C535" s="6" t="s">
        <v>801</v>
      </c>
      <c r="D535" s="6" t="s">
        <v>802</v>
      </c>
      <c r="E535" s="6" t="s">
        <v>822</v>
      </c>
      <c r="F535" s="6">
        <v>4000</v>
      </c>
      <c r="G535" s="9" t="s">
        <v>34</v>
      </c>
      <c r="H535" s="4">
        <v>32000</v>
      </c>
      <c r="I535" s="4" t="s">
        <v>637</v>
      </c>
      <c r="J535" s="6" t="s">
        <v>638</v>
      </c>
    </row>
    <row r="536" spans="1:10" ht="51" x14ac:dyDescent="0.25">
      <c r="A536" s="48">
        <v>529</v>
      </c>
      <c r="B536" s="15" t="s">
        <v>800</v>
      </c>
      <c r="C536" s="6" t="s">
        <v>801</v>
      </c>
      <c r="D536" s="6" t="s">
        <v>802</v>
      </c>
      <c r="E536" s="9" t="s">
        <v>823</v>
      </c>
      <c r="F536" s="6">
        <f>250*2</f>
        <v>500</v>
      </c>
      <c r="G536" s="9" t="s">
        <v>70</v>
      </c>
      <c r="H536" s="4">
        <v>1000</v>
      </c>
      <c r="I536" s="4" t="s">
        <v>637</v>
      </c>
      <c r="J536" s="6" t="s">
        <v>638</v>
      </c>
    </row>
    <row r="537" spans="1:10" ht="51" x14ac:dyDescent="0.25">
      <c r="A537" s="48">
        <v>530</v>
      </c>
      <c r="B537" s="15" t="s">
        <v>800</v>
      </c>
      <c r="C537" s="6" t="s">
        <v>801</v>
      </c>
      <c r="D537" s="6" t="s">
        <v>802</v>
      </c>
      <c r="E537" s="6" t="s">
        <v>824</v>
      </c>
      <c r="F537" s="6">
        <f>360*2</f>
        <v>720</v>
      </c>
      <c r="G537" s="9" t="s">
        <v>34</v>
      </c>
      <c r="H537" s="4">
        <f>9000*2</f>
        <v>18000</v>
      </c>
      <c r="I537" s="4" t="s">
        <v>637</v>
      </c>
      <c r="J537" s="6" t="s">
        <v>638</v>
      </c>
    </row>
    <row r="538" spans="1:10" ht="51" x14ac:dyDescent="0.25">
      <c r="A538" s="48">
        <v>531</v>
      </c>
      <c r="B538" s="15" t="s">
        <v>800</v>
      </c>
      <c r="C538" s="6" t="s">
        <v>801</v>
      </c>
      <c r="D538" s="6" t="s">
        <v>802</v>
      </c>
      <c r="E538" s="6" t="s">
        <v>825</v>
      </c>
      <c r="F538" s="6">
        <f>360*2</f>
        <v>720</v>
      </c>
      <c r="G538" s="9" t="s">
        <v>34</v>
      </c>
      <c r="H538" s="4">
        <f>7200*2</f>
        <v>14400</v>
      </c>
      <c r="I538" s="4" t="s">
        <v>637</v>
      </c>
      <c r="J538" s="6" t="s">
        <v>638</v>
      </c>
    </row>
    <row r="539" spans="1:10" ht="51" x14ac:dyDescent="0.25">
      <c r="A539" s="48">
        <v>532</v>
      </c>
      <c r="B539" s="15" t="s">
        <v>800</v>
      </c>
      <c r="C539" s="6" t="s">
        <v>819</v>
      </c>
      <c r="D539" s="6" t="s">
        <v>802</v>
      </c>
      <c r="E539" s="6" t="s">
        <v>826</v>
      </c>
      <c r="F539" s="6">
        <v>6000</v>
      </c>
      <c r="G539" s="8" t="s">
        <v>70</v>
      </c>
      <c r="H539" s="4">
        <v>147000</v>
      </c>
      <c r="I539" s="4" t="s">
        <v>637</v>
      </c>
      <c r="J539" s="6" t="s">
        <v>638</v>
      </c>
    </row>
    <row r="540" spans="1:10" ht="51" x14ac:dyDescent="0.25">
      <c r="A540" s="48">
        <v>533</v>
      </c>
      <c r="B540" s="15" t="s">
        <v>800</v>
      </c>
      <c r="C540" s="6" t="s">
        <v>801</v>
      </c>
      <c r="D540" s="6" t="s">
        <v>802</v>
      </c>
      <c r="E540" s="6" t="s">
        <v>827</v>
      </c>
      <c r="F540" s="6">
        <f>600*2</f>
        <v>1200</v>
      </c>
      <c r="G540" s="9" t="s">
        <v>34</v>
      </c>
      <c r="H540" s="4">
        <f>7200*2</f>
        <v>14400</v>
      </c>
      <c r="I540" s="4" t="s">
        <v>637</v>
      </c>
      <c r="J540" s="6" t="s">
        <v>638</v>
      </c>
    </row>
    <row r="541" spans="1:10" ht="51" x14ac:dyDescent="0.25">
      <c r="A541" s="48">
        <v>534</v>
      </c>
      <c r="B541" s="15" t="s">
        <v>800</v>
      </c>
      <c r="C541" s="6" t="s">
        <v>801</v>
      </c>
      <c r="D541" s="6" t="s">
        <v>802</v>
      </c>
      <c r="E541" s="6" t="s">
        <v>828</v>
      </c>
      <c r="F541" s="6">
        <f>500*2</f>
        <v>1000</v>
      </c>
      <c r="G541" s="9" t="s">
        <v>34</v>
      </c>
      <c r="H541" s="4">
        <f>10000*2</f>
        <v>20000</v>
      </c>
      <c r="I541" s="4" t="s">
        <v>637</v>
      </c>
      <c r="J541" s="6" t="s">
        <v>638</v>
      </c>
    </row>
    <row r="542" spans="1:10" ht="51" x14ac:dyDescent="0.25">
      <c r="A542" s="48">
        <v>535</v>
      </c>
      <c r="B542" s="15" t="s">
        <v>800</v>
      </c>
      <c r="C542" s="6" t="s">
        <v>801</v>
      </c>
      <c r="D542" s="6" t="s">
        <v>802</v>
      </c>
      <c r="E542" s="6" t="s">
        <v>829</v>
      </c>
      <c r="F542" s="6">
        <f>1850*2</f>
        <v>3700</v>
      </c>
      <c r="G542" s="9" t="s">
        <v>830</v>
      </c>
      <c r="H542" s="4">
        <v>99900</v>
      </c>
      <c r="I542" s="4" t="s">
        <v>637</v>
      </c>
      <c r="J542" s="6" t="s">
        <v>638</v>
      </c>
    </row>
    <row r="543" spans="1:10" ht="51" x14ac:dyDescent="0.25">
      <c r="A543" s="48">
        <v>536</v>
      </c>
      <c r="B543" s="15" t="s">
        <v>800</v>
      </c>
      <c r="C543" s="6" t="s">
        <v>801</v>
      </c>
      <c r="D543" s="6" t="s">
        <v>802</v>
      </c>
      <c r="E543" s="6" t="s">
        <v>831</v>
      </c>
      <c r="F543" s="6">
        <f>105*2</f>
        <v>210</v>
      </c>
      <c r="G543" s="9" t="s">
        <v>799</v>
      </c>
      <c r="H543" s="4">
        <f>3150*2</f>
        <v>6300</v>
      </c>
      <c r="I543" s="4" t="s">
        <v>637</v>
      </c>
      <c r="J543" s="6" t="s">
        <v>638</v>
      </c>
    </row>
    <row r="544" spans="1:10" ht="51" x14ac:dyDescent="0.25">
      <c r="A544" s="48">
        <v>537</v>
      </c>
      <c r="B544" s="15" t="s">
        <v>800</v>
      </c>
      <c r="C544" s="6" t="s">
        <v>819</v>
      </c>
      <c r="D544" s="6" t="s">
        <v>802</v>
      </c>
      <c r="E544" s="6" t="s">
        <v>832</v>
      </c>
      <c r="F544" s="6">
        <v>90</v>
      </c>
      <c r="G544" s="9" t="s">
        <v>799</v>
      </c>
      <c r="H544" s="4">
        <v>3300</v>
      </c>
      <c r="I544" s="4" t="s">
        <v>637</v>
      </c>
      <c r="J544" s="6" t="s">
        <v>638</v>
      </c>
    </row>
    <row r="545" spans="1:10" ht="51" x14ac:dyDescent="0.25">
      <c r="A545" s="48">
        <v>538</v>
      </c>
      <c r="B545" s="19" t="s">
        <v>351</v>
      </c>
      <c r="C545" s="6" t="s">
        <v>95</v>
      </c>
      <c r="D545" s="6" t="s">
        <v>96</v>
      </c>
      <c r="E545" s="6" t="s">
        <v>833</v>
      </c>
      <c r="F545" s="6">
        <f>1515*2</f>
        <v>3030</v>
      </c>
      <c r="G545" s="9" t="s">
        <v>799</v>
      </c>
      <c r="H545" s="4">
        <f>9090*2</f>
        <v>18180</v>
      </c>
      <c r="I545" s="4" t="s">
        <v>637</v>
      </c>
      <c r="J545" s="6" t="s">
        <v>638</v>
      </c>
    </row>
    <row r="546" spans="1:10" ht="76.5" x14ac:dyDescent="0.25">
      <c r="A546" s="48">
        <v>539</v>
      </c>
      <c r="B546" s="19" t="s">
        <v>351</v>
      </c>
      <c r="C546" s="6" t="s">
        <v>352</v>
      </c>
      <c r="D546" s="6" t="s">
        <v>834</v>
      </c>
      <c r="E546" s="6" t="s">
        <v>835</v>
      </c>
      <c r="F546" s="6">
        <v>5000</v>
      </c>
      <c r="G546" s="9" t="s">
        <v>799</v>
      </c>
      <c r="H546" s="4">
        <v>45000</v>
      </c>
      <c r="I546" s="4" t="s">
        <v>637</v>
      </c>
      <c r="J546" s="6" t="s">
        <v>638</v>
      </c>
    </row>
    <row r="547" spans="1:10" ht="51" x14ac:dyDescent="0.25">
      <c r="A547" s="48">
        <v>540</v>
      </c>
      <c r="B547" s="15" t="s">
        <v>800</v>
      </c>
      <c r="C547" s="6" t="s">
        <v>801</v>
      </c>
      <c r="D547" s="6" t="s">
        <v>802</v>
      </c>
      <c r="E547" s="9" t="s">
        <v>836</v>
      </c>
      <c r="F547" s="6">
        <v>720</v>
      </c>
      <c r="G547" s="9" t="s">
        <v>799</v>
      </c>
      <c r="H547" s="4">
        <v>25200</v>
      </c>
      <c r="I547" s="4" t="s">
        <v>637</v>
      </c>
      <c r="J547" s="6" t="s">
        <v>638</v>
      </c>
    </row>
    <row r="548" spans="1:10" ht="51" x14ac:dyDescent="0.25">
      <c r="A548" s="48">
        <v>541</v>
      </c>
      <c r="B548" s="15" t="s">
        <v>800</v>
      </c>
      <c r="C548" s="6" t="s">
        <v>801</v>
      </c>
      <c r="D548" s="6" t="s">
        <v>802</v>
      </c>
      <c r="E548" s="9" t="s">
        <v>837</v>
      </c>
      <c r="F548" s="6">
        <v>300</v>
      </c>
      <c r="G548" s="9" t="s">
        <v>799</v>
      </c>
      <c r="H548" s="4">
        <v>6400</v>
      </c>
      <c r="I548" s="4" t="s">
        <v>637</v>
      </c>
      <c r="J548" s="6" t="s">
        <v>638</v>
      </c>
    </row>
    <row r="549" spans="1:10" ht="51" x14ac:dyDescent="0.25">
      <c r="A549" s="48">
        <v>542</v>
      </c>
      <c r="B549" s="15" t="s">
        <v>800</v>
      </c>
      <c r="C549" s="6" t="s">
        <v>801</v>
      </c>
      <c r="D549" s="6" t="s">
        <v>802</v>
      </c>
      <c r="E549" s="9" t="s">
        <v>838</v>
      </c>
      <c r="F549" s="6">
        <v>420</v>
      </c>
      <c r="G549" s="9" t="s">
        <v>799</v>
      </c>
      <c r="H549" s="4">
        <v>7550</v>
      </c>
      <c r="I549" s="4" t="s">
        <v>637</v>
      </c>
      <c r="J549" s="6" t="s">
        <v>638</v>
      </c>
    </row>
    <row r="550" spans="1:10" ht="51" x14ac:dyDescent="0.25">
      <c r="A550" s="48">
        <v>543</v>
      </c>
      <c r="B550" s="15" t="s">
        <v>800</v>
      </c>
      <c r="C550" s="6" t="s">
        <v>801</v>
      </c>
      <c r="D550" s="6" t="s">
        <v>802</v>
      </c>
      <c r="E550" s="9" t="s">
        <v>839</v>
      </c>
      <c r="F550" s="6">
        <f>385*2</f>
        <v>770</v>
      </c>
      <c r="G550" s="9" t="s">
        <v>799</v>
      </c>
      <c r="H550" s="4">
        <f>3850*2</f>
        <v>7700</v>
      </c>
      <c r="I550" s="4" t="s">
        <v>637</v>
      </c>
      <c r="J550" s="6" t="s">
        <v>638</v>
      </c>
    </row>
    <row r="551" spans="1:10" ht="51" x14ac:dyDescent="0.25">
      <c r="A551" s="48">
        <v>544</v>
      </c>
      <c r="B551" s="15" t="s">
        <v>800</v>
      </c>
      <c r="C551" s="6" t="s">
        <v>801</v>
      </c>
      <c r="D551" s="6" t="s">
        <v>802</v>
      </c>
      <c r="E551" s="9" t="s">
        <v>840</v>
      </c>
      <c r="F551" s="6">
        <f>360*2</f>
        <v>720</v>
      </c>
      <c r="G551" s="9" t="s">
        <v>799</v>
      </c>
      <c r="H551" s="4">
        <f>3600*2</f>
        <v>7200</v>
      </c>
      <c r="I551" s="4" t="s">
        <v>637</v>
      </c>
      <c r="J551" s="6" t="s">
        <v>638</v>
      </c>
    </row>
    <row r="552" spans="1:10" ht="51" x14ac:dyDescent="0.25">
      <c r="A552" s="48">
        <v>545</v>
      </c>
      <c r="B552" s="15" t="s">
        <v>800</v>
      </c>
      <c r="C552" s="6" t="s">
        <v>801</v>
      </c>
      <c r="D552" s="6" t="s">
        <v>802</v>
      </c>
      <c r="E552" s="9" t="s">
        <v>841</v>
      </c>
      <c r="F552" s="6">
        <f>250*2</f>
        <v>500</v>
      </c>
      <c r="G552" s="9" t="s">
        <v>842</v>
      </c>
      <c r="H552" s="4">
        <f>4500*2</f>
        <v>9000</v>
      </c>
      <c r="I552" s="4" t="s">
        <v>637</v>
      </c>
      <c r="J552" s="6" t="s">
        <v>638</v>
      </c>
    </row>
    <row r="553" spans="1:10" ht="51" x14ac:dyDescent="0.25">
      <c r="A553" s="48">
        <v>546</v>
      </c>
      <c r="B553" s="15" t="s">
        <v>800</v>
      </c>
      <c r="C553" s="6" t="s">
        <v>801</v>
      </c>
      <c r="D553" s="6" t="s">
        <v>802</v>
      </c>
      <c r="E553" s="9" t="s">
        <v>843</v>
      </c>
      <c r="F553" s="6">
        <f>250*2</f>
        <v>500</v>
      </c>
      <c r="G553" s="9" t="s">
        <v>70</v>
      </c>
      <c r="H553" s="4">
        <f>5000*2</f>
        <v>10000</v>
      </c>
      <c r="I553" s="4" t="s">
        <v>637</v>
      </c>
      <c r="J553" s="6" t="s">
        <v>638</v>
      </c>
    </row>
    <row r="554" spans="1:10" ht="51" x14ac:dyDescent="0.25">
      <c r="A554" s="48">
        <v>547</v>
      </c>
      <c r="B554" s="15" t="s">
        <v>800</v>
      </c>
      <c r="C554" s="6" t="s">
        <v>801</v>
      </c>
      <c r="D554" s="6" t="s">
        <v>802</v>
      </c>
      <c r="E554" s="9" t="s">
        <v>844</v>
      </c>
      <c r="F554" s="6">
        <f>740*2</f>
        <v>1480</v>
      </c>
      <c r="G554" s="9" t="s">
        <v>799</v>
      </c>
      <c r="H554" s="4">
        <f>17760*2</f>
        <v>35520</v>
      </c>
      <c r="I554" s="4" t="s">
        <v>637</v>
      </c>
      <c r="J554" s="6" t="s">
        <v>638</v>
      </c>
    </row>
    <row r="555" spans="1:10" ht="89.25" x14ac:dyDescent="0.25">
      <c r="A555" s="48">
        <v>548</v>
      </c>
      <c r="B555" s="19" t="s">
        <v>353</v>
      </c>
      <c r="C555" s="6" t="s">
        <v>356</v>
      </c>
      <c r="D555" s="6" t="s">
        <v>845</v>
      </c>
      <c r="E555" s="9" t="s">
        <v>846</v>
      </c>
      <c r="F555" s="6">
        <v>500</v>
      </c>
      <c r="G555" s="9" t="s">
        <v>70</v>
      </c>
      <c r="H555" s="4">
        <v>58000</v>
      </c>
      <c r="I555" s="4" t="s">
        <v>637</v>
      </c>
      <c r="J555" s="6" t="s">
        <v>638</v>
      </c>
    </row>
    <row r="556" spans="1:10" ht="38.25" x14ac:dyDescent="0.25">
      <c r="A556" s="48">
        <v>549</v>
      </c>
      <c r="B556" s="19" t="s">
        <v>353</v>
      </c>
      <c r="C556" s="6" t="s">
        <v>354</v>
      </c>
      <c r="D556" s="6" t="s">
        <v>355</v>
      </c>
      <c r="E556" s="9" t="s">
        <v>847</v>
      </c>
      <c r="F556" s="6">
        <v>1200</v>
      </c>
      <c r="G556" s="9" t="s">
        <v>70</v>
      </c>
      <c r="H556" s="4">
        <v>96000</v>
      </c>
      <c r="I556" s="4" t="s">
        <v>637</v>
      </c>
      <c r="J556" s="6" t="s">
        <v>638</v>
      </c>
    </row>
    <row r="557" spans="1:10" ht="38.25" x14ac:dyDescent="0.25">
      <c r="A557" s="48">
        <v>550</v>
      </c>
      <c r="B557" s="19" t="s">
        <v>353</v>
      </c>
      <c r="C557" s="6" t="s">
        <v>354</v>
      </c>
      <c r="D557" s="6" t="s">
        <v>355</v>
      </c>
      <c r="E557" s="9" t="s">
        <v>848</v>
      </c>
      <c r="F557" s="6">
        <v>400</v>
      </c>
      <c r="G557" s="9" t="s">
        <v>70</v>
      </c>
      <c r="H557" s="4">
        <v>15200</v>
      </c>
      <c r="I557" s="4" t="s">
        <v>637</v>
      </c>
      <c r="J557" s="6" t="s">
        <v>638</v>
      </c>
    </row>
    <row r="558" spans="1:10" ht="38.25" x14ac:dyDescent="0.25">
      <c r="A558" s="48">
        <v>551</v>
      </c>
      <c r="B558" s="19" t="s">
        <v>353</v>
      </c>
      <c r="C558" s="6" t="s">
        <v>354</v>
      </c>
      <c r="D558" s="6" t="s">
        <v>355</v>
      </c>
      <c r="E558" s="9" t="s">
        <v>849</v>
      </c>
      <c r="F558" s="6">
        <v>1800</v>
      </c>
      <c r="G558" s="9" t="s">
        <v>850</v>
      </c>
      <c r="H558" s="4">
        <v>44000</v>
      </c>
      <c r="I558" s="4" t="s">
        <v>637</v>
      </c>
      <c r="J558" s="6" t="s">
        <v>638</v>
      </c>
    </row>
    <row r="559" spans="1:10" ht="38.25" x14ac:dyDescent="0.25">
      <c r="A559" s="48">
        <v>552</v>
      </c>
      <c r="B559" s="19" t="s">
        <v>353</v>
      </c>
      <c r="C559" s="6" t="s">
        <v>354</v>
      </c>
      <c r="D559" s="6" t="s">
        <v>355</v>
      </c>
      <c r="E559" s="9" t="s">
        <v>851</v>
      </c>
      <c r="F559" s="6">
        <f>100*2</f>
        <v>200</v>
      </c>
      <c r="G559" s="9" t="s">
        <v>850</v>
      </c>
      <c r="H559" s="4">
        <f>1300*2</f>
        <v>2600</v>
      </c>
      <c r="I559" s="4" t="s">
        <v>637</v>
      </c>
      <c r="J559" s="6" t="s">
        <v>638</v>
      </c>
    </row>
    <row r="560" spans="1:10" ht="89.25" x14ac:dyDescent="0.25">
      <c r="A560" s="48">
        <v>553</v>
      </c>
      <c r="B560" s="19" t="s">
        <v>353</v>
      </c>
      <c r="C560" s="6" t="s">
        <v>356</v>
      </c>
      <c r="D560" s="6" t="s">
        <v>845</v>
      </c>
      <c r="E560" s="9" t="s">
        <v>852</v>
      </c>
      <c r="F560" s="6">
        <v>800</v>
      </c>
      <c r="G560" s="9" t="s">
        <v>850</v>
      </c>
      <c r="H560" s="4">
        <v>18000</v>
      </c>
      <c r="I560" s="4" t="s">
        <v>637</v>
      </c>
      <c r="J560" s="6" t="s">
        <v>638</v>
      </c>
    </row>
    <row r="561" spans="1:10" ht="38.25" x14ac:dyDescent="0.25">
      <c r="A561" s="48">
        <v>554</v>
      </c>
      <c r="B561" s="19" t="s">
        <v>353</v>
      </c>
      <c r="C561" s="6" t="s">
        <v>354</v>
      </c>
      <c r="D561" s="6" t="s">
        <v>355</v>
      </c>
      <c r="E561" s="9" t="s">
        <v>853</v>
      </c>
      <c r="F561" s="6">
        <f>144*2</f>
        <v>288</v>
      </c>
      <c r="G561" s="9" t="s">
        <v>70</v>
      </c>
      <c r="H561" s="4">
        <f>5040*2</f>
        <v>10080</v>
      </c>
      <c r="I561" s="4" t="s">
        <v>637</v>
      </c>
      <c r="J561" s="6" t="s">
        <v>638</v>
      </c>
    </row>
    <row r="562" spans="1:10" ht="38.25" x14ac:dyDescent="0.25">
      <c r="A562" s="48">
        <v>555</v>
      </c>
      <c r="B562" s="19" t="s">
        <v>353</v>
      </c>
      <c r="C562" s="6" t="s">
        <v>354</v>
      </c>
      <c r="D562" s="6" t="s">
        <v>355</v>
      </c>
      <c r="E562" s="9" t="s">
        <v>854</v>
      </c>
      <c r="F562" s="6">
        <v>600</v>
      </c>
      <c r="G562" s="9" t="s">
        <v>70</v>
      </c>
      <c r="H562" s="4">
        <v>66000</v>
      </c>
      <c r="I562" s="4" t="s">
        <v>637</v>
      </c>
      <c r="J562" s="6" t="s">
        <v>638</v>
      </c>
    </row>
    <row r="563" spans="1:10" ht="38.25" x14ac:dyDescent="0.25">
      <c r="A563" s="48">
        <v>556</v>
      </c>
      <c r="B563" s="19" t="s">
        <v>353</v>
      </c>
      <c r="C563" s="6" t="s">
        <v>354</v>
      </c>
      <c r="D563" s="6" t="s">
        <v>355</v>
      </c>
      <c r="E563" s="9" t="s">
        <v>855</v>
      </c>
      <c r="F563" s="6">
        <v>800</v>
      </c>
      <c r="G563" s="9" t="s">
        <v>856</v>
      </c>
      <c r="H563" s="4">
        <v>25600</v>
      </c>
      <c r="I563" s="4" t="s">
        <v>637</v>
      </c>
      <c r="J563" s="6" t="s">
        <v>638</v>
      </c>
    </row>
    <row r="564" spans="1:10" ht="38.25" x14ac:dyDescent="0.25">
      <c r="A564" s="48">
        <v>557</v>
      </c>
      <c r="B564" s="19" t="s">
        <v>353</v>
      </c>
      <c r="C564" s="6" t="s">
        <v>354</v>
      </c>
      <c r="D564" s="6" t="s">
        <v>355</v>
      </c>
      <c r="E564" s="9" t="s">
        <v>857</v>
      </c>
      <c r="F564" s="6">
        <v>400</v>
      </c>
      <c r="G564" s="9" t="s">
        <v>34</v>
      </c>
      <c r="H564" s="4">
        <v>40000</v>
      </c>
      <c r="I564" s="4" t="s">
        <v>637</v>
      </c>
      <c r="J564" s="6" t="s">
        <v>638</v>
      </c>
    </row>
    <row r="565" spans="1:10" ht="38.25" x14ac:dyDescent="0.25">
      <c r="A565" s="48">
        <v>558</v>
      </c>
      <c r="B565" s="19" t="s">
        <v>353</v>
      </c>
      <c r="C565" s="6" t="s">
        <v>354</v>
      </c>
      <c r="D565" s="6" t="s">
        <v>355</v>
      </c>
      <c r="E565" s="9" t="s">
        <v>858</v>
      </c>
      <c r="F565" s="6">
        <f>400*2</f>
        <v>800</v>
      </c>
      <c r="G565" s="9" t="s">
        <v>34</v>
      </c>
      <c r="H565" s="4">
        <f>24976*2</f>
        <v>49952</v>
      </c>
      <c r="I565" s="4" t="s">
        <v>637</v>
      </c>
      <c r="J565" s="6" t="s">
        <v>638</v>
      </c>
    </row>
    <row r="566" spans="1:10" ht="38.25" x14ac:dyDescent="0.25">
      <c r="A566" s="48">
        <v>559</v>
      </c>
      <c r="B566" s="19" t="s">
        <v>353</v>
      </c>
      <c r="C566" s="6" t="s">
        <v>354</v>
      </c>
      <c r="D566" s="6" t="s">
        <v>355</v>
      </c>
      <c r="E566" s="9" t="s">
        <v>859</v>
      </c>
      <c r="F566" s="6">
        <f>250*2</f>
        <v>500</v>
      </c>
      <c r="G566" s="9" t="s">
        <v>34</v>
      </c>
      <c r="H566" s="4">
        <f>18000*2</f>
        <v>36000</v>
      </c>
      <c r="I566" s="4" t="s">
        <v>637</v>
      </c>
      <c r="J566" s="6" t="s">
        <v>638</v>
      </c>
    </row>
    <row r="567" spans="1:10" ht="38.25" x14ac:dyDescent="0.25">
      <c r="A567" s="48">
        <v>560</v>
      </c>
      <c r="B567" s="19" t="s">
        <v>353</v>
      </c>
      <c r="C567" s="6" t="s">
        <v>354</v>
      </c>
      <c r="D567" s="6" t="s">
        <v>355</v>
      </c>
      <c r="E567" s="9" t="s">
        <v>860</v>
      </c>
      <c r="F567" s="6">
        <v>500</v>
      </c>
      <c r="G567" s="9" t="s">
        <v>34</v>
      </c>
      <c r="H567" s="4">
        <f>11250*2</f>
        <v>22500</v>
      </c>
      <c r="I567" s="4" t="s">
        <v>637</v>
      </c>
      <c r="J567" s="6" t="s">
        <v>638</v>
      </c>
    </row>
    <row r="568" spans="1:10" ht="38.25" x14ac:dyDescent="0.25">
      <c r="A568" s="48">
        <v>561</v>
      </c>
      <c r="B568" s="19" t="s">
        <v>353</v>
      </c>
      <c r="C568" s="6" t="s">
        <v>354</v>
      </c>
      <c r="D568" s="6" t="s">
        <v>355</v>
      </c>
      <c r="E568" s="9" t="s">
        <v>861</v>
      </c>
      <c r="F568" s="6">
        <v>500</v>
      </c>
      <c r="G568" s="9" t="s">
        <v>34</v>
      </c>
      <c r="H568" s="5">
        <v>25000</v>
      </c>
      <c r="I568" s="4" t="s">
        <v>637</v>
      </c>
      <c r="J568" s="6" t="s">
        <v>638</v>
      </c>
    </row>
    <row r="569" spans="1:10" ht="38.25" x14ac:dyDescent="0.25">
      <c r="A569" s="48">
        <v>562</v>
      </c>
      <c r="B569" s="19" t="s">
        <v>353</v>
      </c>
      <c r="C569" s="6" t="s">
        <v>354</v>
      </c>
      <c r="D569" s="6" t="s">
        <v>355</v>
      </c>
      <c r="E569" s="9" t="s">
        <v>862</v>
      </c>
      <c r="F569" s="6">
        <v>600</v>
      </c>
      <c r="G569" s="9" t="s">
        <v>34</v>
      </c>
      <c r="H569" s="4">
        <f>6000*2</f>
        <v>12000</v>
      </c>
      <c r="I569" s="4" t="s">
        <v>637</v>
      </c>
      <c r="J569" s="6" t="s">
        <v>638</v>
      </c>
    </row>
    <row r="570" spans="1:10" ht="38.25" x14ac:dyDescent="0.25">
      <c r="A570" s="48">
        <v>563</v>
      </c>
      <c r="B570" s="19" t="s">
        <v>353</v>
      </c>
      <c r="C570" s="6" t="s">
        <v>354</v>
      </c>
      <c r="D570" s="6" t="s">
        <v>355</v>
      </c>
      <c r="E570" s="9" t="s">
        <v>863</v>
      </c>
      <c r="F570" s="6">
        <f>275*2</f>
        <v>550</v>
      </c>
      <c r="G570" s="9" t="s">
        <v>34</v>
      </c>
      <c r="H570" s="4">
        <f>13750*2</f>
        <v>27500</v>
      </c>
      <c r="I570" s="4" t="s">
        <v>637</v>
      </c>
      <c r="J570" s="6" t="s">
        <v>638</v>
      </c>
    </row>
    <row r="571" spans="1:10" ht="38.25" x14ac:dyDescent="0.25">
      <c r="A571" s="48">
        <v>564</v>
      </c>
      <c r="B571" s="19" t="s">
        <v>353</v>
      </c>
      <c r="C571" s="6" t="s">
        <v>354</v>
      </c>
      <c r="D571" s="6" t="s">
        <v>355</v>
      </c>
      <c r="E571" s="9" t="s">
        <v>864</v>
      </c>
      <c r="F571" s="6">
        <v>200</v>
      </c>
      <c r="G571" s="9" t="s">
        <v>865</v>
      </c>
      <c r="H571" s="4">
        <v>6000</v>
      </c>
      <c r="I571" s="4" t="s">
        <v>637</v>
      </c>
      <c r="J571" s="6" t="s">
        <v>638</v>
      </c>
    </row>
    <row r="572" spans="1:10" ht="38.25" x14ac:dyDescent="0.25">
      <c r="A572" s="48">
        <v>565</v>
      </c>
      <c r="B572" s="19" t="s">
        <v>353</v>
      </c>
      <c r="C572" s="6" t="s">
        <v>354</v>
      </c>
      <c r="D572" s="6" t="s">
        <v>355</v>
      </c>
      <c r="E572" s="9" t="s">
        <v>866</v>
      </c>
      <c r="F572" s="6">
        <v>200</v>
      </c>
      <c r="G572" s="9" t="s">
        <v>865</v>
      </c>
      <c r="H572" s="4">
        <v>40000</v>
      </c>
      <c r="I572" s="4" t="s">
        <v>637</v>
      </c>
      <c r="J572" s="6" t="s">
        <v>638</v>
      </c>
    </row>
    <row r="573" spans="1:10" ht="38.25" x14ac:dyDescent="0.25">
      <c r="A573" s="48">
        <v>566</v>
      </c>
      <c r="B573" s="19" t="s">
        <v>353</v>
      </c>
      <c r="C573" s="6" t="s">
        <v>354</v>
      </c>
      <c r="D573" s="6" t="s">
        <v>355</v>
      </c>
      <c r="E573" s="9" t="s">
        <v>867</v>
      </c>
      <c r="F573" s="6">
        <f>105*2</f>
        <v>210</v>
      </c>
      <c r="G573" s="9" t="s">
        <v>34</v>
      </c>
      <c r="H573" s="4">
        <f>12075*2</f>
        <v>24150</v>
      </c>
      <c r="I573" s="4" t="s">
        <v>637</v>
      </c>
      <c r="J573" s="6" t="s">
        <v>638</v>
      </c>
    </row>
    <row r="574" spans="1:10" ht="38.25" x14ac:dyDescent="0.25">
      <c r="A574" s="48">
        <v>567</v>
      </c>
      <c r="B574" s="19" t="s">
        <v>353</v>
      </c>
      <c r="C574" s="6" t="s">
        <v>354</v>
      </c>
      <c r="D574" s="6" t="s">
        <v>355</v>
      </c>
      <c r="E574" s="9" t="s">
        <v>868</v>
      </c>
      <c r="F574" s="6">
        <v>360</v>
      </c>
      <c r="G574" s="9" t="s">
        <v>34</v>
      </c>
      <c r="H574" s="4">
        <v>20500</v>
      </c>
      <c r="I574" s="4" t="s">
        <v>637</v>
      </c>
      <c r="J574" s="6" t="s">
        <v>638</v>
      </c>
    </row>
    <row r="575" spans="1:10" ht="38.25" x14ac:dyDescent="0.25">
      <c r="A575" s="48">
        <v>568</v>
      </c>
      <c r="B575" s="19" t="s">
        <v>353</v>
      </c>
      <c r="C575" s="6" t="s">
        <v>354</v>
      </c>
      <c r="D575" s="6" t="s">
        <v>355</v>
      </c>
      <c r="E575" s="9" t="s">
        <v>869</v>
      </c>
      <c r="F575" s="6">
        <v>300</v>
      </c>
      <c r="G575" s="9" t="s">
        <v>870</v>
      </c>
      <c r="H575" s="4">
        <f>1500*2</f>
        <v>3000</v>
      </c>
      <c r="I575" s="4" t="s">
        <v>637</v>
      </c>
      <c r="J575" s="6" t="s">
        <v>638</v>
      </c>
    </row>
    <row r="576" spans="1:10" ht="38.25" x14ac:dyDescent="0.25">
      <c r="A576" s="48">
        <v>569</v>
      </c>
      <c r="B576" s="19" t="s">
        <v>353</v>
      </c>
      <c r="C576" s="6" t="s">
        <v>354</v>
      </c>
      <c r="D576" s="6" t="s">
        <v>355</v>
      </c>
      <c r="E576" s="9" t="s">
        <v>871</v>
      </c>
      <c r="F576" s="6">
        <f>930*2</f>
        <v>1860</v>
      </c>
      <c r="G576" s="9" t="s">
        <v>799</v>
      </c>
      <c r="H576" s="4">
        <f>18600*2</f>
        <v>37200</v>
      </c>
      <c r="I576" s="4" t="s">
        <v>637</v>
      </c>
      <c r="J576" s="6" t="s">
        <v>638</v>
      </c>
    </row>
    <row r="577" spans="1:10" ht="38.25" x14ac:dyDescent="0.25">
      <c r="A577" s="48">
        <v>570</v>
      </c>
      <c r="B577" s="19" t="s">
        <v>353</v>
      </c>
      <c r="C577" s="6" t="s">
        <v>354</v>
      </c>
      <c r="D577" s="6" t="s">
        <v>355</v>
      </c>
      <c r="E577" s="9" t="s">
        <v>872</v>
      </c>
      <c r="F577" s="6">
        <f>150*2</f>
        <v>300</v>
      </c>
      <c r="G577" s="9" t="s">
        <v>799</v>
      </c>
      <c r="H577" s="4">
        <f>3000*2</f>
        <v>6000</v>
      </c>
      <c r="I577" s="4" t="s">
        <v>637</v>
      </c>
      <c r="J577" s="6" t="s">
        <v>638</v>
      </c>
    </row>
    <row r="578" spans="1:10" ht="38.25" x14ac:dyDescent="0.25">
      <c r="A578" s="48">
        <v>571</v>
      </c>
      <c r="B578" s="19" t="s">
        <v>353</v>
      </c>
      <c r="C578" s="6" t="s">
        <v>354</v>
      </c>
      <c r="D578" s="6" t="s">
        <v>355</v>
      </c>
      <c r="E578" s="9" t="s">
        <v>873</v>
      </c>
      <c r="F578" s="6">
        <f>120*2</f>
        <v>240</v>
      </c>
      <c r="G578" s="9" t="s">
        <v>799</v>
      </c>
      <c r="H578" s="4">
        <f>1440*2</f>
        <v>2880</v>
      </c>
      <c r="I578" s="4" t="s">
        <v>637</v>
      </c>
      <c r="J578" s="6" t="s">
        <v>638</v>
      </c>
    </row>
    <row r="579" spans="1:10" ht="38.25" x14ac:dyDescent="0.25">
      <c r="A579" s="48">
        <v>572</v>
      </c>
      <c r="B579" s="19" t="s">
        <v>353</v>
      </c>
      <c r="C579" s="6" t="s">
        <v>354</v>
      </c>
      <c r="D579" s="6" t="s">
        <v>355</v>
      </c>
      <c r="E579" s="9" t="s">
        <v>874</v>
      </c>
      <c r="F579" s="6">
        <f>370*2</f>
        <v>740</v>
      </c>
      <c r="G579" s="9" t="s">
        <v>799</v>
      </c>
      <c r="H579" s="4">
        <f>37000*2</f>
        <v>74000</v>
      </c>
      <c r="I579" s="4" t="s">
        <v>637</v>
      </c>
      <c r="J579" s="6" t="s">
        <v>638</v>
      </c>
    </row>
    <row r="580" spans="1:10" ht="89.25" x14ac:dyDescent="0.25">
      <c r="A580" s="48">
        <v>573</v>
      </c>
      <c r="B580" s="19" t="s">
        <v>353</v>
      </c>
      <c r="C580" s="6" t="s">
        <v>356</v>
      </c>
      <c r="D580" s="6" t="s">
        <v>845</v>
      </c>
      <c r="E580" s="9" t="s">
        <v>875</v>
      </c>
      <c r="F580" s="6">
        <v>1000</v>
      </c>
      <c r="G580" s="9" t="s">
        <v>799</v>
      </c>
      <c r="H580" s="4">
        <v>30000</v>
      </c>
      <c r="I580" s="4" t="s">
        <v>637</v>
      </c>
      <c r="J580" s="6" t="s">
        <v>638</v>
      </c>
    </row>
    <row r="581" spans="1:10" ht="38.25" x14ac:dyDescent="0.25">
      <c r="A581" s="48">
        <v>574</v>
      </c>
      <c r="B581" s="19" t="s">
        <v>353</v>
      </c>
      <c r="C581" s="6" t="s">
        <v>354</v>
      </c>
      <c r="D581" s="6" t="s">
        <v>355</v>
      </c>
      <c r="E581" s="9" t="s">
        <v>876</v>
      </c>
      <c r="F581" s="6">
        <f>60*2</f>
        <v>120</v>
      </c>
      <c r="G581" s="9" t="s">
        <v>799</v>
      </c>
      <c r="H581" s="4">
        <f>1800*2</f>
        <v>3600</v>
      </c>
      <c r="I581" s="4" t="s">
        <v>637</v>
      </c>
      <c r="J581" s="6" t="s">
        <v>638</v>
      </c>
    </row>
    <row r="582" spans="1:10" ht="38.25" x14ac:dyDescent="0.25">
      <c r="A582" s="48">
        <v>575</v>
      </c>
      <c r="B582" s="19" t="s">
        <v>353</v>
      </c>
      <c r="C582" s="6" t="s">
        <v>354</v>
      </c>
      <c r="D582" s="6" t="s">
        <v>355</v>
      </c>
      <c r="E582" s="9" t="s">
        <v>877</v>
      </c>
      <c r="F582" s="6">
        <v>600</v>
      </c>
      <c r="G582" s="9" t="s">
        <v>799</v>
      </c>
      <c r="H582" s="4">
        <v>24000</v>
      </c>
      <c r="I582" s="4" t="s">
        <v>637</v>
      </c>
      <c r="J582" s="6" t="s">
        <v>638</v>
      </c>
    </row>
    <row r="583" spans="1:10" ht="51" x14ac:dyDescent="0.25">
      <c r="A583" s="48">
        <v>576</v>
      </c>
      <c r="B583" s="15" t="s">
        <v>878</v>
      </c>
      <c r="C583" s="6" t="s">
        <v>801</v>
      </c>
      <c r="D583" s="6" t="s">
        <v>802</v>
      </c>
      <c r="E583" s="9" t="s">
        <v>879</v>
      </c>
      <c r="F583" s="6">
        <f>60*2</f>
        <v>120</v>
      </c>
      <c r="G583" s="9" t="s">
        <v>34</v>
      </c>
      <c r="H583" s="4">
        <f>3000*2</f>
        <v>6000</v>
      </c>
      <c r="I583" s="4" t="s">
        <v>637</v>
      </c>
      <c r="J583" s="6" t="s">
        <v>638</v>
      </c>
    </row>
    <row r="584" spans="1:10" ht="51" x14ac:dyDescent="0.25">
      <c r="A584" s="48">
        <v>577</v>
      </c>
      <c r="B584" s="15" t="s">
        <v>878</v>
      </c>
      <c r="C584" s="6" t="s">
        <v>801</v>
      </c>
      <c r="D584" s="6" t="s">
        <v>802</v>
      </c>
      <c r="E584" s="9" t="s">
        <v>880</v>
      </c>
      <c r="F584" s="6">
        <f>60*2</f>
        <v>120</v>
      </c>
      <c r="G584" s="9" t="s">
        <v>34</v>
      </c>
      <c r="H584" s="4">
        <f>3000*2</f>
        <v>6000</v>
      </c>
      <c r="I584" s="4" t="s">
        <v>637</v>
      </c>
      <c r="J584" s="6" t="s">
        <v>638</v>
      </c>
    </row>
    <row r="585" spans="1:10" ht="51" x14ac:dyDescent="0.25">
      <c r="A585" s="48">
        <v>578</v>
      </c>
      <c r="B585" s="15" t="s">
        <v>878</v>
      </c>
      <c r="C585" s="6" t="s">
        <v>801</v>
      </c>
      <c r="D585" s="6" t="s">
        <v>802</v>
      </c>
      <c r="E585" s="9" t="s">
        <v>881</v>
      </c>
      <c r="F585" s="6">
        <f>800*2</f>
        <v>1600</v>
      </c>
      <c r="G585" s="9" t="s">
        <v>882</v>
      </c>
      <c r="H585" s="4">
        <f>8872*2</f>
        <v>17744</v>
      </c>
      <c r="I585" s="4" t="s">
        <v>637</v>
      </c>
      <c r="J585" s="6" t="s">
        <v>638</v>
      </c>
    </row>
    <row r="586" spans="1:10" ht="51" x14ac:dyDescent="0.25">
      <c r="A586" s="48">
        <v>579</v>
      </c>
      <c r="B586" s="15" t="s">
        <v>878</v>
      </c>
      <c r="C586" s="6" t="s">
        <v>801</v>
      </c>
      <c r="D586" s="6" t="s">
        <v>802</v>
      </c>
      <c r="E586" s="9" t="s">
        <v>883</v>
      </c>
      <c r="F586" s="6">
        <f>700*2</f>
        <v>1400</v>
      </c>
      <c r="G586" s="9" t="s">
        <v>34</v>
      </c>
      <c r="H586" s="4">
        <f>15162*2</f>
        <v>30324</v>
      </c>
      <c r="I586" s="4" t="s">
        <v>637</v>
      </c>
      <c r="J586" s="6" t="s">
        <v>638</v>
      </c>
    </row>
    <row r="587" spans="1:10" ht="51" x14ac:dyDescent="0.25">
      <c r="A587" s="48">
        <v>580</v>
      </c>
      <c r="B587" s="15" t="s">
        <v>878</v>
      </c>
      <c r="C587" s="6" t="s">
        <v>801</v>
      </c>
      <c r="D587" s="6" t="s">
        <v>802</v>
      </c>
      <c r="E587" s="9" t="s">
        <v>884</v>
      </c>
      <c r="F587" s="6">
        <f>900*2</f>
        <v>1800</v>
      </c>
      <c r="G587" s="9" t="s">
        <v>885</v>
      </c>
      <c r="H587" s="4">
        <f>2880*2</f>
        <v>5760</v>
      </c>
      <c r="I587" s="4" t="s">
        <v>637</v>
      </c>
      <c r="J587" s="6" t="s">
        <v>638</v>
      </c>
    </row>
    <row r="588" spans="1:10" ht="51" x14ac:dyDescent="0.25">
      <c r="A588" s="48">
        <v>581</v>
      </c>
      <c r="B588" s="15" t="s">
        <v>878</v>
      </c>
      <c r="C588" s="6" t="s">
        <v>801</v>
      </c>
      <c r="D588" s="6" t="s">
        <v>802</v>
      </c>
      <c r="E588" s="9" t="s">
        <v>886</v>
      </c>
      <c r="F588" s="6">
        <v>24000</v>
      </c>
      <c r="G588" s="9" t="s">
        <v>887</v>
      </c>
      <c r="H588" s="4">
        <v>84000</v>
      </c>
      <c r="I588" s="4" t="s">
        <v>637</v>
      </c>
      <c r="J588" s="6" t="s">
        <v>638</v>
      </c>
    </row>
    <row r="589" spans="1:10" ht="51" x14ac:dyDescent="0.25">
      <c r="A589" s="48">
        <v>582</v>
      </c>
      <c r="B589" s="15" t="s">
        <v>878</v>
      </c>
      <c r="C589" s="6" t="s">
        <v>801</v>
      </c>
      <c r="D589" s="6" t="s">
        <v>802</v>
      </c>
      <c r="E589" s="9" t="s">
        <v>888</v>
      </c>
      <c r="F589" s="6">
        <f>1500*2</f>
        <v>3000</v>
      </c>
      <c r="G589" s="9" t="s">
        <v>882</v>
      </c>
      <c r="H589" s="4">
        <v>7200</v>
      </c>
      <c r="I589" s="4" t="s">
        <v>637</v>
      </c>
      <c r="J589" s="6" t="s">
        <v>638</v>
      </c>
    </row>
    <row r="590" spans="1:10" ht="51" x14ac:dyDescent="0.25">
      <c r="A590" s="48">
        <v>583</v>
      </c>
      <c r="B590" s="15" t="s">
        <v>800</v>
      </c>
      <c r="C590" s="6" t="s">
        <v>358</v>
      </c>
      <c r="D590" s="6" t="s">
        <v>359</v>
      </c>
      <c r="E590" s="9" t="s">
        <v>889</v>
      </c>
      <c r="F590" s="6">
        <f>3200*2</f>
        <v>6400</v>
      </c>
      <c r="G590" s="9" t="s">
        <v>882</v>
      </c>
      <c r="H590" s="4">
        <v>15300</v>
      </c>
      <c r="I590" s="4" t="s">
        <v>637</v>
      </c>
      <c r="J590" s="6" t="s">
        <v>638</v>
      </c>
    </row>
    <row r="591" spans="1:10" ht="51" x14ac:dyDescent="0.25">
      <c r="A591" s="48">
        <v>584</v>
      </c>
      <c r="B591" s="15" t="s">
        <v>878</v>
      </c>
      <c r="C591" s="6" t="s">
        <v>801</v>
      </c>
      <c r="D591" s="6" t="s">
        <v>802</v>
      </c>
      <c r="E591" s="9" t="s">
        <v>890</v>
      </c>
      <c r="F591" s="6">
        <f>2800*2</f>
        <v>5600</v>
      </c>
      <c r="G591" s="9" t="s">
        <v>882</v>
      </c>
      <c r="H591" s="4">
        <v>15100</v>
      </c>
      <c r="I591" s="4" t="s">
        <v>637</v>
      </c>
      <c r="J591" s="6" t="s">
        <v>638</v>
      </c>
    </row>
    <row r="592" spans="1:10" ht="51" x14ac:dyDescent="0.25">
      <c r="A592" s="48">
        <v>585</v>
      </c>
      <c r="B592" s="15" t="s">
        <v>800</v>
      </c>
      <c r="C592" s="6" t="s">
        <v>358</v>
      </c>
      <c r="D592" s="6" t="s">
        <v>359</v>
      </c>
      <c r="E592" s="9" t="s">
        <v>891</v>
      </c>
      <c r="F592" s="6">
        <f>2200*2</f>
        <v>4400</v>
      </c>
      <c r="G592" s="9" t="s">
        <v>882</v>
      </c>
      <c r="H592" s="4">
        <f>3300*2</f>
        <v>6600</v>
      </c>
      <c r="I592" s="4" t="s">
        <v>637</v>
      </c>
      <c r="J592" s="6" t="s">
        <v>638</v>
      </c>
    </row>
    <row r="593" spans="1:10" ht="51" x14ac:dyDescent="0.25">
      <c r="A593" s="48">
        <v>586</v>
      </c>
      <c r="B593" s="15" t="s">
        <v>878</v>
      </c>
      <c r="C593" s="6" t="s">
        <v>801</v>
      </c>
      <c r="D593" s="6" t="s">
        <v>802</v>
      </c>
      <c r="E593" s="9" t="s">
        <v>892</v>
      </c>
      <c r="F593" s="6">
        <f>4600*2</f>
        <v>9200</v>
      </c>
      <c r="G593" s="9" t="s">
        <v>882</v>
      </c>
      <c r="H593" s="4">
        <v>22100</v>
      </c>
      <c r="I593" s="4" t="s">
        <v>637</v>
      </c>
      <c r="J593" s="6" t="s">
        <v>638</v>
      </c>
    </row>
    <row r="594" spans="1:10" ht="51" x14ac:dyDescent="0.25">
      <c r="A594" s="48">
        <v>587</v>
      </c>
      <c r="B594" s="15" t="s">
        <v>878</v>
      </c>
      <c r="C594" s="6" t="s">
        <v>801</v>
      </c>
      <c r="D594" s="6" t="s">
        <v>802</v>
      </c>
      <c r="E594" s="9" t="s">
        <v>893</v>
      </c>
      <c r="F594" s="6">
        <f>1000*2</f>
        <v>2000</v>
      </c>
      <c r="G594" s="9" t="s">
        <v>882</v>
      </c>
      <c r="H594" s="4">
        <v>8600</v>
      </c>
      <c r="I594" s="4" t="s">
        <v>637</v>
      </c>
      <c r="J594" s="6" t="s">
        <v>638</v>
      </c>
    </row>
    <row r="595" spans="1:10" ht="89.25" x14ac:dyDescent="0.25">
      <c r="A595" s="48">
        <v>588</v>
      </c>
      <c r="B595" s="15" t="s">
        <v>894</v>
      </c>
      <c r="C595" s="6" t="s">
        <v>895</v>
      </c>
      <c r="D595" s="6" t="s">
        <v>896</v>
      </c>
      <c r="E595" s="9" t="s">
        <v>897</v>
      </c>
      <c r="F595" s="6">
        <v>8000</v>
      </c>
      <c r="G595" s="9" t="s">
        <v>248</v>
      </c>
      <c r="H595" s="4">
        <v>25200</v>
      </c>
      <c r="I595" s="4" t="s">
        <v>637</v>
      </c>
      <c r="J595" s="6" t="s">
        <v>638</v>
      </c>
    </row>
    <row r="596" spans="1:10" ht="38.25" x14ac:dyDescent="0.25">
      <c r="A596" s="48">
        <v>589</v>
      </c>
      <c r="B596" s="15" t="s">
        <v>120</v>
      </c>
      <c r="C596" s="6" t="s">
        <v>121</v>
      </c>
      <c r="D596" s="6" t="s">
        <v>120</v>
      </c>
      <c r="E596" s="6" t="s">
        <v>898</v>
      </c>
      <c r="F596" s="7">
        <v>8000</v>
      </c>
      <c r="G596" s="6" t="s">
        <v>899</v>
      </c>
      <c r="H596" s="5">
        <v>9500000</v>
      </c>
      <c r="I596" s="6" t="s">
        <v>103</v>
      </c>
      <c r="J596" s="6" t="s">
        <v>638</v>
      </c>
    </row>
    <row r="597" spans="1:10" ht="38.25" x14ac:dyDescent="0.25">
      <c r="A597" s="48">
        <v>590</v>
      </c>
      <c r="B597" s="15" t="s">
        <v>120</v>
      </c>
      <c r="C597" s="6" t="s">
        <v>122</v>
      </c>
      <c r="D597" s="6" t="s">
        <v>120</v>
      </c>
      <c r="E597" s="6" t="s">
        <v>900</v>
      </c>
      <c r="F597" s="6">
        <v>8000</v>
      </c>
      <c r="G597" s="6" t="s">
        <v>899</v>
      </c>
      <c r="H597" s="5">
        <v>5300000</v>
      </c>
      <c r="I597" s="6" t="s">
        <v>103</v>
      </c>
      <c r="J597" s="6" t="s">
        <v>638</v>
      </c>
    </row>
    <row r="598" spans="1:10" ht="38.25" x14ac:dyDescent="0.25">
      <c r="A598" s="48">
        <v>591</v>
      </c>
      <c r="B598" s="15" t="s">
        <v>120</v>
      </c>
      <c r="C598" s="6" t="s">
        <v>123</v>
      </c>
      <c r="D598" s="6" t="s">
        <v>120</v>
      </c>
      <c r="E598" s="6" t="s">
        <v>36</v>
      </c>
      <c r="F598" s="6">
        <v>800</v>
      </c>
      <c r="G598" s="6" t="s">
        <v>899</v>
      </c>
      <c r="H598" s="5">
        <v>530000</v>
      </c>
      <c r="I598" s="6" t="s">
        <v>103</v>
      </c>
      <c r="J598" s="6" t="s">
        <v>638</v>
      </c>
    </row>
    <row r="599" spans="1:10" ht="38.25" x14ac:dyDescent="0.25">
      <c r="A599" s="48">
        <v>592</v>
      </c>
      <c r="B599" s="15" t="s">
        <v>120</v>
      </c>
      <c r="C599" s="6" t="s">
        <v>123</v>
      </c>
      <c r="D599" s="6" t="s">
        <v>120</v>
      </c>
      <c r="E599" s="6" t="s">
        <v>901</v>
      </c>
      <c r="F599" s="6">
        <v>1200</v>
      </c>
      <c r="G599" s="6" t="s">
        <v>899</v>
      </c>
      <c r="H599" s="5">
        <v>800000</v>
      </c>
      <c r="I599" s="6" t="s">
        <v>103</v>
      </c>
      <c r="J599" s="6" t="s">
        <v>638</v>
      </c>
    </row>
    <row r="600" spans="1:10" ht="38.25" x14ac:dyDescent="0.25">
      <c r="A600" s="48">
        <v>593</v>
      </c>
      <c r="B600" s="15" t="s">
        <v>109</v>
      </c>
      <c r="C600" s="6" t="s">
        <v>13</v>
      </c>
      <c r="D600" s="6" t="s">
        <v>84</v>
      </c>
      <c r="E600" s="6" t="s">
        <v>902</v>
      </c>
      <c r="F600" s="6">
        <v>300</v>
      </c>
      <c r="G600" s="6" t="s">
        <v>70</v>
      </c>
      <c r="H600" s="5">
        <v>60000</v>
      </c>
      <c r="I600" s="4" t="s">
        <v>637</v>
      </c>
      <c r="J600" s="6" t="s">
        <v>638</v>
      </c>
    </row>
    <row r="601" spans="1:10" ht="38.25" x14ac:dyDescent="0.25">
      <c r="A601" s="48">
        <v>594</v>
      </c>
      <c r="B601" s="15" t="s">
        <v>109</v>
      </c>
      <c r="C601" s="6" t="s">
        <v>13</v>
      </c>
      <c r="D601" s="6" t="s">
        <v>84</v>
      </c>
      <c r="E601" s="6" t="s">
        <v>903</v>
      </c>
      <c r="F601" s="6">
        <v>60</v>
      </c>
      <c r="G601" s="6" t="s">
        <v>899</v>
      </c>
      <c r="H601" s="5">
        <v>90000</v>
      </c>
      <c r="I601" s="4" t="s">
        <v>637</v>
      </c>
      <c r="J601" s="6" t="s">
        <v>638</v>
      </c>
    </row>
    <row r="602" spans="1:10" ht="38.25" x14ac:dyDescent="0.25">
      <c r="A602" s="48">
        <v>595</v>
      </c>
      <c r="B602" s="15" t="s">
        <v>109</v>
      </c>
      <c r="C602" s="6" t="s">
        <v>13</v>
      </c>
      <c r="D602" s="6" t="s">
        <v>84</v>
      </c>
      <c r="E602" s="6" t="s">
        <v>904</v>
      </c>
      <c r="F602" s="6">
        <v>60</v>
      </c>
      <c r="G602" s="6" t="s">
        <v>899</v>
      </c>
      <c r="H602" s="5">
        <v>90000</v>
      </c>
      <c r="I602" s="4" t="s">
        <v>637</v>
      </c>
      <c r="J602" s="6" t="s">
        <v>638</v>
      </c>
    </row>
    <row r="603" spans="1:10" ht="38.25" x14ac:dyDescent="0.25">
      <c r="A603" s="48">
        <v>596</v>
      </c>
      <c r="B603" s="15" t="s">
        <v>109</v>
      </c>
      <c r="C603" s="6" t="s">
        <v>13</v>
      </c>
      <c r="D603" s="6" t="s">
        <v>84</v>
      </c>
      <c r="E603" s="6" t="s">
        <v>905</v>
      </c>
      <c r="F603" s="6">
        <v>360</v>
      </c>
      <c r="G603" s="6" t="s">
        <v>899</v>
      </c>
      <c r="H603" s="5">
        <v>54000</v>
      </c>
      <c r="I603" s="4" t="s">
        <v>637</v>
      </c>
      <c r="J603" s="6" t="s">
        <v>638</v>
      </c>
    </row>
    <row r="604" spans="1:10" ht="38.25" x14ac:dyDescent="0.25">
      <c r="A604" s="48">
        <v>597</v>
      </c>
      <c r="B604" s="15" t="s">
        <v>109</v>
      </c>
      <c r="C604" s="6" t="s">
        <v>13</v>
      </c>
      <c r="D604" s="6" t="s">
        <v>84</v>
      </c>
      <c r="E604" s="6" t="s">
        <v>906</v>
      </c>
      <c r="F604" s="6">
        <v>480</v>
      </c>
      <c r="G604" s="6" t="s">
        <v>899</v>
      </c>
      <c r="H604" s="5">
        <v>47000</v>
      </c>
      <c r="I604" s="4" t="s">
        <v>637</v>
      </c>
      <c r="J604" s="6" t="s">
        <v>638</v>
      </c>
    </row>
    <row r="605" spans="1:10" ht="38.25" x14ac:dyDescent="0.25">
      <c r="A605" s="48">
        <v>598</v>
      </c>
      <c r="B605" s="15" t="s">
        <v>109</v>
      </c>
      <c r="C605" s="6" t="s">
        <v>15</v>
      </c>
      <c r="D605" s="6" t="s">
        <v>85</v>
      </c>
      <c r="E605" s="6" t="s">
        <v>907</v>
      </c>
      <c r="F605" s="6">
        <v>20</v>
      </c>
      <c r="G605" s="6" t="s">
        <v>899</v>
      </c>
      <c r="H605" s="5">
        <v>28000</v>
      </c>
      <c r="I605" s="4" t="s">
        <v>637</v>
      </c>
      <c r="J605" s="6" t="s">
        <v>638</v>
      </c>
    </row>
    <row r="606" spans="1:10" ht="38.25" x14ac:dyDescent="0.25">
      <c r="A606" s="48">
        <v>599</v>
      </c>
      <c r="B606" s="15" t="s">
        <v>109</v>
      </c>
      <c r="C606" s="6" t="s">
        <v>15</v>
      </c>
      <c r="D606" s="6" t="s">
        <v>85</v>
      </c>
      <c r="E606" s="6" t="s">
        <v>908</v>
      </c>
      <c r="F606" s="6">
        <v>40</v>
      </c>
      <c r="G606" s="6" t="s">
        <v>899</v>
      </c>
      <c r="H606" s="5">
        <v>25000</v>
      </c>
      <c r="I606" s="4" t="s">
        <v>637</v>
      </c>
      <c r="J606" s="6" t="s">
        <v>638</v>
      </c>
    </row>
    <row r="607" spans="1:10" ht="38.25" x14ac:dyDescent="0.25">
      <c r="A607" s="48">
        <v>600</v>
      </c>
      <c r="B607" s="15" t="s">
        <v>109</v>
      </c>
      <c r="C607" s="6" t="s">
        <v>15</v>
      </c>
      <c r="D607" s="6" t="s">
        <v>85</v>
      </c>
      <c r="E607" s="6" t="s">
        <v>909</v>
      </c>
      <c r="F607" s="6">
        <v>372</v>
      </c>
      <c r="G607" s="6" t="s">
        <v>899</v>
      </c>
      <c r="H607" s="5">
        <v>369000</v>
      </c>
      <c r="I607" s="4" t="s">
        <v>637</v>
      </c>
      <c r="J607" s="6" t="s">
        <v>638</v>
      </c>
    </row>
    <row r="608" spans="1:10" ht="38.25" x14ac:dyDescent="0.25">
      <c r="A608" s="48">
        <v>601</v>
      </c>
      <c r="B608" s="15" t="s">
        <v>109</v>
      </c>
      <c r="C608" s="6" t="s">
        <v>15</v>
      </c>
      <c r="D608" s="6" t="s">
        <v>85</v>
      </c>
      <c r="E608" s="6" t="s">
        <v>910</v>
      </c>
      <c r="F608" s="6">
        <v>180</v>
      </c>
      <c r="G608" s="6" t="s">
        <v>899</v>
      </c>
      <c r="H608" s="5">
        <v>900000</v>
      </c>
      <c r="I608" s="4" t="s">
        <v>637</v>
      </c>
      <c r="J608" s="6" t="s">
        <v>638</v>
      </c>
    </row>
    <row r="609" spans="1:10" ht="38.25" x14ac:dyDescent="0.25">
      <c r="A609" s="48">
        <v>602</v>
      </c>
      <c r="B609" s="15" t="s">
        <v>109</v>
      </c>
      <c r="C609" s="6" t="s">
        <v>15</v>
      </c>
      <c r="D609" s="6" t="s">
        <v>85</v>
      </c>
      <c r="E609" s="6" t="s">
        <v>911</v>
      </c>
      <c r="F609" s="6">
        <v>600</v>
      </c>
      <c r="G609" s="6" t="s">
        <v>899</v>
      </c>
      <c r="H609" s="5">
        <v>3000000</v>
      </c>
      <c r="I609" s="4" t="s">
        <v>637</v>
      </c>
      <c r="J609" s="6" t="s">
        <v>638</v>
      </c>
    </row>
    <row r="610" spans="1:10" ht="38.25" x14ac:dyDescent="0.25">
      <c r="A610" s="48">
        <v>603</v>
      </c>
      <c r="B610" s="15" t="s">
        <v>109</v>
      </c>
      <c r="C610" s="6" t="s">
        <v>15</v>
      </c>
      <c r="D610" s="6" t="s">
        <v>85</v>
      </c>
      <c r="E610" s="6" t="s">
        <v>912</v>
      </c>
      <c r="F610" s="6">
        <v>420</v>
      </c>
      <c r="G610" s="6" t="s">
        <v>899</v>
      </c>
      <c r="H610" s="5">
        <v>2100000</v>
      </c>
      <c r="I610" s="4" t="s">
        <v>637</v>
      </c>
      <c r="J610" s="6" t="s">
        <v>638</v>
      </c>
    </row>
    <row r="611" spans="1:10" ht="38.25" x14ac:dyDescent="0.25">
      <c r="A611" s="48">
        <v>604</v>
      </c>
      <c r="B611" s="15" t="s">
        <v>109</v>
      </c>
      <c r="C611" s="6" t="s">
        <v>15</v>
      </c>
      <c r="D611" s="6" t="s">
        <v>85</v>
      </c>
      <c r="E611" s="6" t="s">
        <v>913</v>
      </c>
      <c r="F611" s="6">
        <v>340</v>
      </c>
      <c r="G611" s="6" t="s">
        <v>899</v>
      </c>
      <c r="H611" s="5">
        <v>1700000</v>
      </c>
      <c r="I611" s="4" t="s">
        <v>637</v>
      </c>
      <c r="J611" s="6" t="s">
        <v>638</v>
      </c>
    </row>
    <row r="612" spans="1:10" ht="38.25" x14ac:dyDescent="0.25">
      <c r="A612" s="48">
        <v>605</v>
      </c>
      <c r="B612" s="15" t="s">
        <v>109</v>
      </c>
      <c r="C612" s="6" t="s">
        <v>15</v>
      </c>
      <c r="D612" s="6" t="s">
        <v>85</v>
      </c>
      <c r="E612" s="6" t="s">
        <v>914</v>
      </c>
      <c r="F612" s="6">
        <v>28</v>
      </c>
      <c r="G612" s="6" t="s">
        <v>899</v>
      </c>
      <c r="H612" s="5">
        <v>200000</v>
      </c>
      <c r="I612" s="4" t="s">
        <v>637</v>
      </c>
      <c r="J612" s="6" t="s">
        <v>638</v>
      </c>
    </row>
    <row r="613" spans="1:10" ht="38.25" x14ac:dyDescent="0.25">
      <c r="A613" s="48">
        <v>606</v>
      </c>
      <c r="B613" s="15" t="s">
        <v>109</v>
      </c>
      <c r="C613" s="6" t="s">
        <v>915</v>
      </c>
      <c r="D613" s="6" t="s">
        <v>916</v>
      </c>
      <c r="E613" s="6" t="s">
        <v>917</v>
      </c>
      <c r="F613" s="6">
        <v>42</v>
      </c>
      <c r="G613" s="6" t="s">
        <v>899</v>
      </c>
      <c r="H613" s="5">
        <v>255000</v>
      </c>
      <c r="I613" s="4" t="s">
        <v>637</v>
      </c>
      <c r="J613" s="6" t="s">
        <v>638</v>
      </c>
    </row>
    <row r="614" spans="1:10" ht="38.25" x14ac:dyDescent="0.25">
      <c r="A614" s="48">
        <v>607</v>
      </c>
      <c r="B614" s="15" t="s">
        <v>109</v>
      </c>
      <c r="C614" s="6" t="s">
        <v>915</v>
      </c>
      <c r="D614" s="6" t="s">
        <v>916</v>
      </c>
      <c r="E614" s="6" t="s">
        <v>918</v>
      </c>
      <c r="F614" s="6">
        <v>360</v>
      </c>
      <c r="G614" s="6" t="s">
        <v>899</v>
      </c>
      <c r="H614" s="5">
        <v>2200000</v>
      </c>
      <c r="I614" s="4" t="s">
        <v>637</v>
      </c>
      <c r="J614" s="6" t="s">
        <v>638</v>
      </c>
    </row>
    <row r="615" spans="1:10" ht="38.25" x14ac:dyDescent="0.25">
      <c r="A615" s="48">
        <v>608</v>
      </c>
      <c r="B615" s="15" t="s">
        <v>109</v>
      </c>
      <c r="C615" s="6" t="s">
        <v>915</v>
      </c>
      <c r="D615" s="6" t="s">
        <v>916</v>
      </c>
      <c r="E615" s="6" t="s">
        <v>919</v>
      </c>
      <c r="F615" s="6">
        <v>270</v>
      </c>
      <c r="G615" s="6" t="s">
        <v>899</v>
      </c>
      <c r="H615" s="5">
        <v>1350000</v>
      </c>
      <c r="I615" s="4" t="s">
        <v>637</v>
      </c>
      <c r="J615" s="6" t="s">
        <v>638</v>
      </c>
    </row>
    <row r="616" spans="1:10" ht="38.25" x14ac:dyDescent="0.25">
      <c r="A616" s="48">
        <v>609</v>
      </c>
      <c r="B616" s="15" t="s">
        <v>109</v>
      </c>
      <c r="C616" s="6" t="s">
        <v>915</v>
      </c>
      <c r="D616" s="6" t="s">
        <v>916</v>
      </c>
      <c r="E616" s="6" t="s">
        <v>920</v>
      </c>
      <c r="F616" s="6">
        <v>240</v>
      </c>
      <c r="G616" s="6" t="s">
        <v>899</v>
      </c>
      <c r="H616" s="5">
        <v>1200000</v>
      </c>
      <c r="I616" s="4" t="s">
        <v>637</v>
      </c>
      <c r="J616" s="6" t="s">
        <v>638</v>
      </c>
    </row>
    <row r="617" spans="1:10" ht="38.25" x14ac:dyDescent="0.25">
      <c r="A617" s="48">
        <v>610</v>
      </c>
      <c r="B617" s="15" t="s">
        <v>109</v>
      </c>
      <c r="C617" s="6" t="s">
        <v>915</v>
      </c>
      <c r="D617" s="6" t="s">
        <v>916</v>
      </c>
      <c r="E617" s="6" t="s">
        <v>921</v>
      </c>
      <c r="F617" s="6">
        <v>180</v>
      </c>
      <c r="G617" s="6" t="s">
        <v>899</v>
      </c>
      <c r="H617" s="5">
        <v>900000</v>
      </c>
      <c r="I617" s="4" t="s">
        <v>637</v>
      </c>
      <c r="J617" s="6" t="s">
        <v>638</v>
      </c>
    </row>
    <row r="618" spans="1:10" ht="38.25" x14ac:dyDescent="0.25">
      <c r="A618" s="48">
        <v>611</v>
      </c>
      <c r="B618" s="15" t="s">
        <v>109</v>
      </c>
      <c r="C618" s="6" t="s">
        <v>915</v>
      </c>
      <c r="D618" s="6" t="s">
        <v>916</v>
      </c>
      <c r="E618" s="6" t="s">
        <v>922</v>
      </c>
      <c r="F618" s="6">
        <v>100</v>
      </c>
      <c r="G618" s="6" t="s">
        <v>899</v>
      </c>
      <c r="H618" s="5">
        <v>500000</v>
      </c>
      <c r="I618" s="4" t="s">
        <v>637</v>
      </c>
      <c r="J618" s="6" t="s">
        <v>638</v>
      </c>
    </row>
    <row r="619" spans="1:10" ht="51" x14ac:dyDescent="0.25">
      <c r="A619" s="48">
        <v>612</v>
      </c>
      <c r="B619" s="20" t="s">
        <v>112</v>
      </c>
      <c r="C619" s="11" t="s">
        <v>923</v>
      </c>
      <c r="D619" s="6" t="s">
        <v>87</v>
      </c>
      <c r="E619" s="6" t="s">
        <v>924</v>
      </c>
      <c r="F619" s="7">
        <v>2200</v>
      </c>
      <c r="G619" s="6" t="s">
        <v>925</v>
      </c>
      <c r="H619" s="4">
        <v>8500</v>
      </c>
      <c r="I619" s="6" t="s">
        <v>926</v>
      </c>
      <c r="J619" s="6" t="s">
        <v>638</v>
      </c>
    </row>
    <row r="620" spans="1:10" ht="51" x14ac:dyDescent="0.25">
      <c r="A620" s="48">
        <v>613</v>
      </c>
      <c r="B620" s="20" t="s">
        <v>112</v>
      </c>
      <c r="C620" s="11" t="s">
        <v>923</v>
      </c>
      <c r="D620" s="6" t="s">
        <v>87</v>
      </c>
      <c r="E620" s="6" t="s">
        <v>927</v>
      </c>
      <c r="F620" s="6">
        <v>1100</v>
      </c>
      <c r="G620" s="6" t="s">
        <v>925</v>
      </c>
      <c r="H620" s="5">
        <v>305000</v>
      </c>
      <c r="I620" s="6" t="s">
        <v>926</v>
      </c>
      <c r="J620" s="6" t="s">
        <v>638</v>
      </c>
    </row>
    <row r="621" spans="1:10" ht="51" x14ac:dyDescent="0.25">
      <c r="A621" s="48">
        <v>614</v>
      </c>
      <c r="B621" s="20" t="s">
        <v>112</v>
      </c>
      <c r="C621" s="11" t="s">
        <v>923</v>
      </c>
      <c r="D621" s="6" t="s">
        <v>89</v>
      </c>
      <c r="E621" s="6" t="s">
        <v>928</v>
      </c>
      <c r="F621" s="6">
        <v>1100</v>
      </c>
      <c r="G621" s="6" t="s">
        <v>925</v>
      </c>
      <c r="H621" s="5">
        <v>305000</v>
      </c>
      <c r="I621" s="6" t="s">
        <v>926</v>
      </c>
      <c r="J621" s="6" t="s">
        <v>638</v>
      </c>
    </row>
    <row r="622" spans="1:10" ht="51" x14ac:dyDescent="0.25">
      <c r="A622" s="48">
        <v>615</v>
      </c>
      <c r="B622" s="20" t="s">
        <v>112</v>
      </c>
      <c r="C622" s="11" t="s">
        <v>923</v>
      </c>
      <c r="D622" s="6" t="s">
        <v>87</v>
      </c>
      <c r="E622" s="6" t="s">
        <v>929</v>
      </c>
      <c r="F622" s="7">
        <v>2200</v>
      </c>
      <c r="G622" s="6" t="s">
        <v>925</v>
      </c>
      <c r="H622" s="5">
        <v>305000</v>
      </c>
      <c r="I622" s="6" t="s">
        <v>926</v>
      </c>
      <c r="J622" s="6" t="s">
        <v>638</v>
      </c>
    </row>
    <row r="623" spans="1:10" ht="63.75" x14ac:dyDescent="0.25">
      <c r="A623" s="48">
        <v>616</v>
      </c>
      <c r="B623" s="20" t="s">
        <v>112</v>
      </c>
      <c r="C623" s="11" t="s">
        <v>930</v>
      </c>
      <c r="D623" s="6" t="s">
        <v>88</v>
      </c>
      <c r="E623" s="6" t="s">
        <v>931</v>
      </c>
      <c r="F623" s="7">
        <v>2200</v>
      </c>
      <c r="G623" s="6" t="s">
        <v>925</v>
      </c>
      <c r="H623" s="5">
        <v>305000</v>
      </c>
      <c r="I623" s="6" t="s">
        <v>926</v>
      </c>
      <c r="J623" s="6" t="s">
        <v>638</v>
      </c>
    </row>
    <row r="624" spans="1:10" ht="51" x14ac:dyDescent="0.25">
      <c r="A624" s="48">
        <v>617</v>
      </c>
      <c r="B624" s="20" t="s">
        <v>112</v>
      </c>
      <c r="C624" s="11" t="s">
        <v>930</v>
      </c>
      <c r="D624" s="6" t="s">
        <v>88</v>
      </c>
      <c r="E624" s="6" t="s">
        <v>932</v>
      </c>
      <c r="F624" s="7">
        <v>2200</v>
      </c>
      <c r="G624" s="6" t="s">
        <v>925</v>
      </c>
      <c r="H624" s="5">
        <v>305000</v>
      </c>
      <c r="I624" s="6" t="s">
        <v>926</v>
      </c>
      <c r="J624" s="6" t="s">
        <v>638</v>
      </c>
    </row>
    <row r="625" spans="1:10" ht="38.25" x14ac:dyDescent="0.25">
      <c r="A625" s="48">
        <v>618</v>
      </c>
      <c r="B625" s="20" t="s">
        <v>114</v>
      </c>
      <c r="C625" s="11" t="s">
        <v>933</v>
      </c>
      <c r="D625" s="6" t="s">
        <v>21</v>
      </c>
      <c r="E625" s="6" t="s">
        <v>934</v>
      </c>
      <c r="F625" s="5">
        <v>6</v>
      </c>
      <c r="G625" s="4" t="s">
        <v>935</v>
      </c>
      <c r="H625" s="5">
        <v>75000</v>
      </c>
      <c r="I625" s="6" t="s">
        <v>926</v>
      </c>
      <c r="J625" s="6" t="s">
        <v>638</v>
      </c>
    </row>
    <row r="626" spans="1:10" ht="38.25" x14ac:dyDescent="0.25">
      <c r="A626" s="48">
        <v>619</v>
      </c>
      <c r="B626" s="20" t="s">
        <v>114</v>
      </c>
      <c r="C626" s="11" t="s">
        <v>933</v>
      </c>
      <c r="D626" s="6" t="s">
        <v>21</v>
      </c>
      <c r="E626" s="6" t="s">
        <v>936</v>
      </c>
      <c r="F626" s="5">
        <v>7</v>
      </c>
      <c r="G626" s="4" t="s">
        <v>935</v>
      </c>
      <c r="H626" s="5">
        <v>90000</v>
      </c>
      <c r="I626" s="6" t="s">
        <v>926</v>
      </c>
      <c r="J626" s="6" t="s">
        <v>638</v>
      </c>
    </row>
    <row r="627" spans="1:10" ht="38.25" x14ac:dyDescent="0.25">
      <c r="A627" s="48">
        <v>620</v>
      </c>
      <c r="B627" s="20" t="s">
        <v>114</v>
      </c>
      <c r="C627" s="11" t="s">
        <v>933</v>
      </c>
      <c r="D627" s="6" t="s">
        <v>21</v>
      </c>
      <c r="E627" s="12" t="s">
        <v>937</v>
      </c>
      <c r="F627" s="13">
        <v>7</v>
      </c>
      <c r="G627" s="4" t="s">
        <v>935</v>
      </c>
      <c r="H627" s="5">
        <v>90000</v>
      </c>
      <c r="I627" s="6" t="s">
        <v>926</v>
      </c>
      <c r="J627" s="6" t="s">
        <v>638</v>
      </c>
    </row>
    <row r="628" spans="1:10" ht="51" x14ac:dyDescent="0.25">
      <c r="A628" s="48">
        <v>621</v>
      </c>
      <c r="B628" s="15" t="s">
        <v>194</v>
      </c>
      <c r="C628" s="6" t="s">
        <v>45</v>
      </c>
      <c r="D628" s="14" t="s">
        <v>193</v>
      </c>
      <c r="E628" s="6" t="s">
        <v>938</v>
      </c>
      <c r="F628" s="6">
        <v>800</v>
      </c>
      <c r="G628" s="15" t="s">
        <v>34</v>
      </c>
      <c r="H628" s="5">
        <v>35600</v>
      </c>
      <c r="I628" s="4" t="s">
        <v>637</v>
      </c>
      <c r="J628" s="6" t="s">
        <v>638</v>
      </c>
    </row>
    <row r="629" spans="1:10" ht="51" x14ac:dyDescent="0.25">
      <c r="A629" s="48">
        <v>622</v>
      </c>
      <c r="B629" s="15" t="s">
        <v>194</v>
      </c>
      <c r="C629" s="6" t="s">
        <v>45</v>
      </c>
      <c r="D629" s="14" t="s">
        <v>193</v>
      </c>
      <c r="E629" s="6" t="s">
        <v>939</v>
      </c>
      <c r="F629" s="6">
        <v>3600</v>
      </c>
      <c r="G629" s="15" t="s">
        <v>34</v>
      </c>
      <c r="H629" s="5">
        <v>18500</v>
      </c>
      <c r="I629" s="4" t="s">
        <v>637</v>
      </c>
      <c r="J629" s="6" t="s">
        <v>638</v>
      </c>
    </row>
    <row r="630" spans="1:10" ht="51" x14ac:dyDescent="0.25">
      <c r="A630" s="48">
        <v>623</v>
      </c>
      <c r="B630" s="15" t="s">
        <v>194</v>
      </c>
      <c r="C630" s="6" t="s">
        <v>45</v>
      </c>
      <c r="D630" s="14" t="s">
        <v>193</v>
      </c>
      <c r="E630" s="6" t="s">
        <v>940</v>
      </c>
      <c r="F630" s="6">
        <v>2800</v>
      </c>
      <c r="G630" s="15" t="s">
        <v>34</v>
      </c>
      <c r="H630" s="5">
        <v>14000</v>
      </c>
      <c r="I630" s="4" t="s">
        <v>637</v>
      </c>
      <c r="J630" s="6" t="s">
        <v>638</v>
      </c>
    </row>
    <row r="631" spans="1:10" ht="51" x14ac:dyDescent="0.25">
      <c r="A631" s="48">
        <v>624</v>
      </c>
      <c r="B631" s="15" t="s">
        <v>194</v>
      </c>
      <c r="C631" s="6" t="s">
        <v>45</v>
      </c>
      <c r="D631" s="14" t="s">
        <v>193</v>
      </c>
      <c r="E631" s="6" t="s">
        <v>941</v>
      </c>
      <c r="F631" s="6">
        <v>100</v>
      </c>
      <c r="G631" s="15" t="s">
        <v>34</v>
      </c>
      <c r="H631" s="4">
        <v>4500</v>
      </c>
      <c r="I631" s="4" t="s">
        <v>637</v>
      </c>
      <c r="J631" s="6" t="s">
        <v>638</v>
      </c>
    </row>
    <row r="632" spans="1:10" ht="51" x14ac:dyDescent="0.25">
      <c r="A632" s="48">
        <v>625</v>
      </c>
      <c r="B632" s="15" t="s">
        <v>194</v>
      </c>
      <c r="C632" s="6" t="s">
        <v>45</v>
      </c>
      <c r="D632" s="14" t="s">
        <v>193</v>
      </c>
      <c r="E632" s="6" t="s">
        <v>942</v>
      </c>
      <c r="F632" s="6">
        <v>1600</v>
      </c>
      <c r="G632" s="15" t="s">
        <v>34</v>
      </c>
      <c r="H632" s="5">
        <v>10000</v>
      </c>
      <c r="I632" s="4" t="s">
        <v>637</v>
      </c>
      <c r="J632" s="6" t="s">
        <v>638</v>
      </c>
    </row>
    <row r="633" spans="1:10" ht="51" x14ac:dyDescent="0.25">
      <c r="A633" s="48">
        <v>626</v>
      </c>
      <c r="B633" s="15" t="s">
        <v>194</v>
      </c>
      <c r="C633" s="6" t="s">
        <v>45</v>
      </c>
      <c r="D633" s="14" t="s">
        <v>193</v>
      </c>
      <c r="E633" s="6" t="s">
        <v>943</v>
      </c>
      <c r="F633" s="6">
        <v>2000</v>
      </c>
      <c r="G633" s="15" t="s">
        <v>34</v>
      </c>
      <c r="H633" s="5">
        <v>15500</v>
      </c>
      <c r="I633" s="4" t="s">
        <v>637</v>
      </c>
      <c r="J633" s="6" t="s">
        <v>638</v>
      </c>
    </row>
    <row r="634" spans="1:10" ht="51" x14ac:dyDescent="0.25">
      <c r="A634" s="48">
        <v>627</v>
      </c>
      <c r="B634" s="15" t="s">
        <v>194</v>
      </c>
      <c r="C634" s="6" t="s">
        <v>45</v>
      </c>
      <c r="D634" s="14" t="s">
        <v>193</v>
      </c>
      <c r="E634" s="6" t="s">
        <v>944</v>
      </c>
      <c r="F634" s="6">
        <v>2500</v>
      </c>
      <c r="G634" s="15" t="s">
        <v>34</v>
      </c>
      <c r="H634" s="5">
        <v>14000</v>
      </c>
      <c r="I634" s="4" t="s">
        <v>637</v>
      </c>
      <c r="J634" s="6" t="s">
        <v>638</v>
      </c>
    </row>
    <row r="635" spans="1:10" ht="51" x14ac:dyDescent="0.25">
      <c r="A635" s="48">
        <v>628</v>
      </c>
      <c r="B635" s="15" t="s">
        <v>194</v>
      </c>
      <c r="C635" s="6" t="s">
        <v>45</v>
      </c>
      <c r="D635" s="14" t="s">
        <v>193</v>
      </c>
      <c r="E635" s="6" t="s">
        <v>945</v>
      </c>
      <c r="F635" s="6">
        <v>1500</v>
      </c>
      <c r="G635" s="15" t="s">
        <v>34</v>
      </c>
      <c r="H635" s="5">
        <v>96000</v>
      </c>
      <c r="I635" s="4" t="s">
        <v>637</v>
      </c>
      <c r="J635" s="6" t="s">
        <v>638</v>
      </c>
    </row>
    <row r="636" spans="1:10" ht="51" x14ac:dyDescent="0.25">
      <c r="A636" s="48">
        <v>629</v>
      </c>
      <c r="B636" s="15" t="s">
        <v>194</v>
      </c>
      <c r="C636" s="6" t="s">
        <v>45</v>
      </c>
      <c r="D636" s="14" t="s">
        <v>193</v>
      </c>
      <c r="E636" s="6" t="s">
        <v>946</v>
      </c>
      <c r="F636" s="6">
        <v>220</v>
      </c>
      <c r="G636" s="15" t="s">
        <v>34</v>
      </c>
      <c r="H636" s="5">
        <v>35000</v>
      </c>
      <c r="I636" s="4" t="s">
        <v>637</v>
      </c>
      <c r="J636" s="6" t="s">
        <v>638</v>
      </c>
    </row>
    <row r="637" spans="1:10" ht="51" x14ac:dyDescent="0.25">
      <c r="A637" s="48">
        <v>630</v>
      </c>
      <c r="B637" s="15" t="s">
        <v>194</v>
      </c>
      <c r="C637" s="6" t="s">
        <v>45</v>
      </c>
      <c r="D637" s="14" t="s">
        <v>193</v>
      </c>
      <c r="E637" s="6" t="s">
        <v>947</v>
      </c>
      <c r="F637" s="6">
        <v>2100</v>
      </c>
      <c r="G637" s="15" t="s">
        <v>34</v>
      </c>
      <c r="H637" s="5">
        <v>19000</v>
      </c>
      <c r="I637" s="4" t="s">
        <v>637</v>
      </c>
      <c r="J637" s="6" t="s">
        <v>638</v>
      </c>
    </row>
    <row r="638" spans="1:10" ht="51" x14ac:dyDescent="0.25">
      <c r="A638" s="48">
        <v>631</v>
      </c>
      <c r="B638" s="15" t="s">
        <v>194</v>
      </c>
      <c r="C638" s="6" t="s">
        <v>45</v>
      </c>
      <c r="D638" s="14" t="s">
        <v>193</v>
      </c>
      <c r="E638" s="6" t="s">
        <v>948</v>
      </c>
      <c r="F638" s="6">
        <v>10000</v>
      </c>
      <c r="G638" s="15" t="s">
        <v>34</v>
      </c>
      <c r="H638" s="5">
        <v>66000</v>
      </c>
      <c r="I638" s="4" t="s">
        <v>637</v>
      </c>
      <c r="J638" s="6" t="s">
        <v>638</v>
      </c>
    </row>
    <row r="639" spans="1:10" ht="76.5" x14ac:dyDescent="0.25">
      <c r="A639" s="48">
        <v>632</v>
      </c>
      <c r="B639" s="15" t="s">
        <v>190</v>
      </c>
      <c r="C639" s="6" t="s">
        <v>44</v>
      </c>
      <c r="D639" s="14" t="s">
        <v>191</v>
      </c>
      <c r="E639" s="6" t="s">
        <v>949</v>
      </c>
      <c r="F639" s="6">
        <v>3500</v>
      </c>
      <c r="G639" s="15" t="s">
        <v>34</v>
      </c>
      <c r="H639" s="5">
        <v>95000</v>
      </c>
      <c r="I639" s="4" t="s">
        <v>637</v>
      </c>
      <c r="J639" s="6" t="s">
        <v>638</v>
      </c>
    </row>
    <row r="640" spans="1:10" ht="76.5" x14ac:dyDescent="0.25">
      <c r="A640" s="48">
        <v>633</v>
      </c>
      <c r="B640" s="15" t="s">
        <v>190</v>
      </c>
      <c r="C640" s="6" t="s">
        <v>44</v>
      </c>
      <c r="D640" s="14" t="s">
        <v>191</v>
      </c>
      <c r="E640" s="6" t="s">
        <v>950</v>
      </c>
      <c r="F640" s="6">
        <v>2000</v>
      </c>
      <c r="G640" s="15" t="s">
        <v>34</v>
      </c>
      <c r="H640" s="5">
        <v>18000</v>
      </c>
      <c r="I640" s="4" t="s">
        <v>637</v>
      </c>
      <c r="J640" s="6" t="s">
        <v>638</v>
      </c>
    </row>
    <row r="641" spans="1:10" ht="76.5" x14ac:dyDescent="0.25">
      <c r="A641" s="48">
        <v>634</v>
      </c>
      <c r="B641" s="15" t="s">
        <v>190</v>
      </c>
      <c r="C641" s="6" t="s">
        <v>44</v>
      </c>
      <c r="D641" s="14" t="s">
        <v>191</v>
      </c>
      <c r="E641" s="6" t="s">
        <v>951</v>
      </c>
      <c r="F641" s="6">
        <v>5500</v>
      </c>
      <c r="G641" s="15" t="s">
        <v>34</v>
      </c>
      <c r="H641" s="5">
        <v>30000</v>
      </c>
      <c r="I641" s="4" t="s">
        <v>637</v>
      </c>
      <c r="J641" s="6" t="s">
        <v>638</v>
      </c>
    </row>
    <row r="642" spans="1:10" ht="76.5" x14ac:dyDescent="0.25">
      <c r="A642" s="48">
        <v>635</v>
      </c>
      <c r="B642" s="15" t="s">
        <v>190</v>
      </c>
      <c r="C642" s="6" t="s">
        <v>44</v>
      </c>
      <c r="D642" s="14" t="s">
        <v>191</v>
      </c>
      <c r="E642" s="6" t="s">
        <v>952</v>
      </c>
      <c r="F642" s="6">
        <v>3000</v>
      </c>
      <c r="G642" s="15" t="s">
        <v>34</v>
      </c>
      <c r="H642" s="4">
        <v>1500</v>
      </c>
      <c r="I642" s="4" t="s">
        <v>637</v>
      </c>
      <c r="J642" s="6" t="s">
        <v>638</v>
      </c>
    </row>
    <row r="643" spans="1:10" ht="76.5" x14ac:dyDescent="0.25">
      <c r="A643" s="48">
        <v>636</v>
      </c>
      <c r="B643" s="15" t="s">
        <v>190</v>
      </c>
      <c r="C643" s="6" t="s">
        <v>44</v>
      </c>
      <c r="D643" s="14" t="s">
        <v>191</v>
      </c>
      <c r="E643" s="6" t="s">
        <v>953</v>
      </c>
      <c r="F643" s="6">
        <v>400</v>
      </c>
      <c r="G643" s="15" t="s">
        <v>34</v>
      </c>
      <c r="H643" s="4">
        <v>4000</v>
      </c>
      <c r="I643" s="4" t="s">
        <v>637</v>
      </c>
      <c r="J643" s="6" t="s">
        <v>638</v>
      </c>
    </row>
    <row r="644" spans="1:10" ht="76.5" x14ac:dyDescent="0.25">
      <c r="A644" s="48">
        <v>637</v>
      </c>
      <c r="B644" s="15" t="s">
        <v>190</v>
      </c>
      <c r="C644" s="6" t="s">
        <v>44</v>
      </c>
      <c r="D644" s="14" t="s">
        <v>191</v>
      </c>
      <c r="E644" s="6" t="s">
        <v>954</v>
      </c>
      <c r="F644" s="6">
        <v>750</v>
      </c>
      <c r="G644" s="15" t="s">
        <v>34</v>
      </c>
      <c r="H644" s="5">
        <v>15000</v>
      </c>
      <c r="I644" s="4" t="s">
        <v>637</v>
      </c>
      <c r="J644" s="6" t="s">
        <v>638</v>
      </c>
    </row>
    <row r="645" spans="1:10" ht="76.5" x14ac:dyDescent="0.25">
      <c r="A645" s="48">
        <v>638</v>
      </c>
      <c r="B645" s="15" t="s">
        <v>194</v>
      </c>
      <c r="C645" s="6" t="s">
        <v>44</v>
      </c>
      <c r="D645" s="14" t="s">
        <v>191</v>
      </c>
      <c r="E645" s="6" t="s">
        <v>955</v>
      </c>
      <c r="F645" s="6">
        <v>800</v>
      </c>
      <c r="G645" s="15" t="s">
        <v>34</v>
      </c>
      <c r="H645" s="5">
        <v>77000</v>
      </c>
      <c r="I645" s="4" t="s">
        <v>637</v>
      </c>
      <c r="J645" s="6" t="s">
        <v>638</v>
      </c>
    </row>
    <row r="646" spans="1:10" ht="76.5" x14ac:dyDescent="0.25">
      <c r="A646" s="48">
        <v>639</v>
      </c>
      <c r="B646" s="15" t="s">
        <v>194</v>
      </c>
      <c r="C646" s="6" t="s">
        <v>44</v>
      </c>
      <c r="D646" s="14" t="s">
        <v>191</v>
      </c>
      <c r="E646" s="6" t="s">
        <v>956</v>
      </c>
      <c r="F646" s="6">
        <v>760</v>
      </c>
      <c r="G646" s="15" t="s">
        <v>34</v>
      </c>
      <c r="H646" s="5">
        <v>17000</v>
      </c>
      <c r="I646" s="4" t="s">
        <v>637</v>
      </c>
      <c r="J646" s="6" t="s">
        <v>638</v>
      </c>
    </row>
    <row r="647" spans="1:10" ht="76.5" x14ac:dyDescent="0.25">
      <c r="A647" s="48">
        <v>640</v>
      </c>
      <c r="B647" s="15" t="s">
        <v>190</v>
      </c>
      <c r="C647" s="6" t="s">
        <v>44</v>
      </c>
      <c r="D647" s="14" t="s">
        <v>191</v>
      </c>
      <c r="E647" s="6" t="s">
        <v>957</v>
      </c>
      <c r="F647" s="6">
        <v>120</v>
      </c>
      <c r="G647" s="15" t="s">
        <v>34</v>
      </c>
      <c r="H647" s="4">
        <v>4300</v>
      </c>
      <c r="I647" s="4" t="s">
        <v>637</v>
      </c>
      <c r="J647" s="6" t="s">
        <v>638</v>
      </c>
    </row>
    <row r="648" spans="1:10" ht="76.5" x14ac:dyDescent="0.25">
      <c r="A648" s="48">
        <v>641</v>
      </c>
      <c r="B648" s="15" t="s">
        <v>190</v>
      </c>
      <c r="C648" s="6" t="s">
        <v>44</v>
      </c>
      <c r="D648" s="14" t="s">
        <v>191</v>
      </c>
      <c r="E648" s="6" t="s">
        <v>958</v>
      </c>
      <c r="F648" s="6">
        <v>1200</v>
      </c>
      <c r="G648" s="15" t="s">
        <v>34</v>
      </c>
      <c r="H648" s="5">
        <v>34000</v>
      </c>
      <c r="I648" s="4" t="s">
        <v>637</v>
      </c>
      <c r="J648" s="6" t="s">
        <v>638</v>
      </c>
    </row>
    <row r="649" spans="1:10" ht="76.5" x14ac:dyDescent="0.25">
      <c r="A649" s="48">
        <v>642</v>
      </c>
      <c r="B649" s="15" t="s">
        <v>190</v>
      </c>
      <c r="C649" s="6" t="s">
        <v>44</v>
      </c>
      <c r="D649" s="14" t="s">
        <v>191</v>
      </c>
      <c r="E649" s="6" t="s">
        <v>959</v>
      </c>
      <c r="F649" s="6">
        <v>900</v>
      </c>
      <c r="G649" s="15" t="s">
        <v>34</v>
      </c>
      <c r="H649" s="5" t="s">
        <v>960</v>
      </c>
      <c r="I649" s="4" t="s">
        <v>637</v>
      </c>
      <c r="J649" s="6" t="s">
        <v>638</v>
      </c>
    </row>
    <row r="650" spans="1:10" ht="76.5" x14ac:dyDescent="0.25">
      <c r="A650" s="48">
        <v>643</v>
      </c>
      <c r="B650" s="15" t="s">
        <v>190</v>
      </c>
      <c r="C650" s="6" t="s">
        <v>44</v>
      </c>
      <c r="D650" s="14" t="s">
        <v>191</v>
      </c>
      <c r="E650" s="6" t="s">
        <v>961</v>
      </c>
      <c r="F650" s="6">
        <v>3000</v>
      </c>
      <c r="G650" s="15" t="s">
        <v>34</v>
      </c>
      <c r="H650" s="4">
        <v>5000</v>
      </c>
      <c r="I650" s="4" t="s">
        <v>637</v>
      </c>
      <c r="J650" s="6" t="s">
        <v>638</v>
      </c>
    </row>
    <row r="651" spans="1:10" ht="76.5" x14ac:dyDescent="0.25">
      <c r="A651" s="48">
        <v>644</v>
      </c>
      <c r="B651" s="15" t="s">
        <v>190</v>
      </c>
      <c r="C651" s="6" t="s">
        <v>44</v>
      </c>
      <c r="D651" s="14" t="s">
        <v>191</v>
      </c>
      <c r="E651" s="6" t="s">
        <v>962</v>
      </c>
      <c r="F651" s="6">
        <v>2100</v>
      </c>
      <c r="G651" s="15" t="s">
        <v>34</v>
      </c>
      <c r="H651" s="4">
        <v>1500</v>
      </c>
      <c r="I651" s="4" t="s">
        <v>637</v>
      </c>
      <c r="J651" s="6" t="s">
        <v>638</v>
      </c>
    </row>
    <row r="652" spans="1:10" ht="89.25" x14ac:dyDescent="0.25">
      <c r="A652" s="48">
        <v>645</v>
      </c>
      <c r="B652" s="15" t="s">
        <v>189</v>
      </c>
      <c r="C652" s="6" t="s">
        <v>367</v>
      </c>
      <c r="D652" s="14" t="s">
        <v>963</v>
      </c>
      <c r="E652" s="6" t="s">
        <v>964</v>
      </c>
      <c r="F652" s="6">
        <v>200</v>
      </c>
      <c r="G652" s="15" t="s">
        <v>34</v>
      </c>
      <c r="H652" s="4">
        <v>6500</v>
      </c>
      <c r="I652" s="4" t="s">
        <v>637</v>
      </c>
      <c r="J652" s="6" t="s">
        <v>638</v>
      </c>
    </row>
    <row r="653" spans="1:10" ht="89.25" x14ac:dyDescent="0.25">
      <c r="A653" s="48">
        <v>646</v>
      </c>
      <c r="B653" s="15" t="s">
        <v>189</v>
      </c>
      <c r="C653" s="6" t="s">
        <v>367</v>
      </c>
      <c r="D653" s="14" t="s">
        <v>963</v>
      </c>
      <c r="E653" s="6" t="s">
        <v>965</v>
      </c>
      <c r="F653" s="6">
        <v>50</v>
      </c>
      <c r="G653" s="15" t="s">
        <v>34</v>
      </c>
      <c r="H653" s="5">
        <v>16000</v>
      </c>
      <c r="I653" s="4" t="s">
        <v>637</v>
      </c>
      <c r="J653" s="6" t="s">
        <v>638</v>
      </c>
    </row>
    <row r="654" spans="1:10" ht="89.25" x14ac:dyDescent="0.25">
      <c r="A654" s="48">
        <v>647</v>
      </c>
      <c r="B654" s="15" t="s">
        <v>189</v>
      </c>
      <c r="C654" s="6" t="s">
        <v>367</v>
      </c>
      <c r="D654" s="14" t="s">
        <v>963</v>
      </c>
      <c r="E654" s="6" t="s">
        <v>966</v>
      </c>
      <c r="F654" s="6">
        <v>450</v>
      </c>
      <c r="G654" s="15" t="s">
        <v>34</v>
      </c>
      <c r="H654" s="4">
        <v>7000</v>
      </c>
      <c r="I654" s="4" t="s">
        <v>637</v>
      </c>
      <c r="J654" s="6" t="s">
        <v>638</v>
      </c>
    </row>
    <row r="655" spans="1:10" ht="89.25" x14ac:dyDescent="0.25">
      <c r="A655" s="48">
        <v>648</v>
      </c>
      <c r="B655" s="15" t="s">
        <v>189</v>
      </c>
      <c r="C655" s="6" t="s">
        <v>367</v>
      </c>
      <c r="D655" s="14" t="s">
        <v>963</v>
      </c>
      <c r="E655" s="6" t="s">
        <v>967</v>
      </c>
      <c r="F655" s="6">
        <v>700</v>
      </c>
      <c r="G655" s="15" t="s">
        <v>34</v>
      </c>
      <c r="H655" s="4">
        <v>3000</v>
      </c>
      <c r="I655" s="4" t="s">
        <v>637</v>
      </c>
      <c r="J655" s="6" t="s">
        <v>638</v>
      </c>
    </row>
    <row r="656" spans="1:10" ht="89.25" x14ac:dyDescent="0.25">
      <c r="A656" s="48">
        <v>649</v>
      </c>
      <c r="B656" s="15" t="s">
        <v>189</v>
      </c>
      <c r="C656" s="6" t="s">
        <v>367</v>
      </c>
      <c r="D656" s="14" t="s">
        <v>963</v>
      </c>
      <c r="E656" s="6" t="s">
        <v>968</v>
      </c>
      <c r="F656" s="6">
        <v>3000</v>
      </c>
      <c r="G656" s="15" t="s">
        <v>34</v>
      </c>
      <c r="H656" s="5">
        <v>51000</v>
      </c>
      <c r="I656" s="4" t="s">
        <v>637</v>
      </c>
      <c r="J656" s="6" t="s">
        <v>638</v>
      </c>
    </row>
    <row r="657" spans="1:10" ht="89.25" x14ac:dyDescent="0.25">
      <c r="A657" s="48">
        <v>650</v>
      </c>
      <c r="B657" s="15" t="s">
        <v>189</v>
      </c>
      <c r="C657" s="6" t="s">
        <v>367</v>
      </c>
      <c r="D657" s="14" t="s">
        <v>963</v>
      </c>
      <c r="E657" s="6" t="s">
        <v>969</v>
      </c>
      <c r="F657" s="6">
        <v>900</v>
      </c>
      <c r="G657" s="15" t="s">
        <v>34</v>
      </c>
      <c r="H657" s="5">
        <v>30000</v>
      </c>
      <c r="I657" s="4" t="s">
        <v>637</v>
      </c>
      <c r="J657" s="6" t="s">
        <v>638</v>
      </c>
    </row>
    <row r="658" spans="1:10" ht="90" thickBot="1" x14ac:dyDescent="0.3">
      <c r="A658" s="48">
        <v>651</v>
      </c>
      <c r="B658" s="15" t="s">
        <v>189</v>
      </c>
      <c r="C658" s="6" t="s">
        <v>367</v>
      </c>
      <c r="D658" s="14" t="s">
        <v>963</v>
      </c>
      <c r="E658" s="6" t="s">
        <v>970</v>
      </c>
      <c r="F658" s="6">
        <v>70</v>
      </c>
      <c r="G658" s="15" t="s">
        <v>34</v>
      </c>
      <c r="H658" s="5">
        <v>8100</v>
      </c>
      <c r="I658" s="4" t="s">
        <v>637</v>
      </c>
      <c r="J658" s="6" t="s">
        <v>638</v>
      </c>
    </row>
    <row r="659" spans="1:10" ht="51.75" thickBot="1" x14ac:dyDescent="0.3">
      <c r="A659" s="48">
        <v>652</v>
      </c>
      <c r="B659" s="15" t="s">
        <v>189</v>
      </c>
      <c r="C659" s="6" t="s">
        <v>47</v>
      </c>
      <c r="D659" s="14" t="s">
        <v>192</v>
      </c>
      <c r="E659" s="6" t="s">
        <v>971</v>
      </c>
      <c r="F659" s="6">
        <v>30</v>
      </c>
      <c r="G659" s="16" t="s">
        <v>972</v>
      </c>
      <c r="H659" s="4">
        <v>4300</v>
      </c>
      <c r="I659" s="4" t="s">
        <v>637</v>
      </c>
      <c r="J659" s="6" t="s">
        <v>638</v>
      </c>
    </row>
    <row r="660" spans="1:10" ht="63.75" x14ac:dyDescent="0.25">
      <c r="A660" s="48">
        <v>653</v>
      </c>
      <c r="B660" s="15" t="s">
        <v>973</v>
      </c>
      <c r="C660" s="6" t="s">
        <v>61</v>
      </c>
      <c r="D660" s="6" t="s">
        <v>102</v>
      </c>
      <c r="E660" s="10" t="s">
        <v>974</v>
      </c>
      <c r="F660" s="17">
        <v>12000</v>
      </c>
      <c r="G660" s="6" t="s">
        <v>248</v>
      </c>
      <c r="H660" s="5">
        <v>17000</v>
      </c>
      <c r="I660" s="4" t="s">
        <v>637</v>
      </c>
      <c r="J660" s="6" t="s">
        <v>638</v>
      </c>
    </row>
    <row r="661" spans="1:10" ht="38.25" x14ac:dyDescent="0.25">
      <c r="A661" s="48">
        <v>654</v>
      </c>
      <c r="B661" s="15" t="s">
        <v>973</v>
      </c>
      <c r="C661" s="6" t="s">
        <v>61</v>
      </c>
      <c r="D661" s="6" t="s">
        <v>102</v>
      </c>
      <c r="E661" s="6" t="s">
        <v>975</v>
      </c>
      <c r="F661" s="7">
        <v>12000</v>
      </c>
      <c r="G661" s="6" t="s">
        <v>248</v>
      </c>
      <c r="H661" s="5">
        <v>17500</v>
      </c>
      <c r="I661" s="4" t="s">
        <v>637</v>
      </c>
      <c r="J661" s="6" t="s">
        <v>638</v>
      </c>
    </row>
    <row r="662" spans="1:10" ht="51" x14ac:dyDescent="0.25">
      <c r="A662" s="48">
        <v>655</v>
      </c>
      <c r="B662" s="15" t="s">
        <v>973</v>
      </c>
      <c r="C662" s="6" t="s">
        <v>61</v>
      </c>
      <c r="D662" s="6" t="s">
        <v>102</v>
      </c>
      <c r="E662" s="6" t="s">
        <v>976</v>
      </c>
      <c r="F662" s="7">
        <v>12000</v>
      </c>
      <c r="G662" s="6" t="s">
        <v>248</v>
      </c>
      <c r="H662" s="5">
        <v>16500</v>
      </c>
      <c r="I662" s="4" t="s">
        <v>637</v>
      </c>
      <c r="J662" s="6" t="s">
        <v>638</v>
      </c>
    </row>
    <row r="663" spans="1:10" ht="38.25" x14ac:dyDescent="0.25">
      <c r="A663" s="48">
        <v>656</v>
      </c>
      <c r="B663" s="15" t="s">
        <v>973</v>
      </c>
      <c r="C663" s="6" t="s">
        <v>61</v>
      </c>
      <c r="D663" s="6" t="s">
        <v>102</v>
      </c>
      <c r="E663" s="6" t="s">
        <v>977</v>
      </c>
      <c r="F663" s="7">
        <v>5000</v>
      </c>
      <c r="G663" s="6" t="s">
        <v>248</v>
      </c>
      <c r="H663" s="5">
        <v>45000</v>
      </c>
      <c r="I663" s="4" t="s">
        <v>637</v>
      </c>
      <c r="J663" s="6" t="s">
        <v>638</v>
      </c>
    </row>
    <row r="664" spans="1:10" ht="51" x14ac:dyDescent="0.25">
      <c r="A664" s="48">
        <v>657</v>
      </c>
      <c r="B664" s="15" t="s">
        <v>973</v>
      </c>
      <c r="C664" s="6" t="s">
        <v>61</v>
      </c>
      <c r="D664" s="6" t="s">
        <v>102</v>
      </c>
      <c r="E664" s="6" t="s">
        <v>978</v>
      </c>
      <c r="F664" s="7">
        <v>5000</v>
      </c>
      <c r="G664" s="6" t="s">
        <v>248</v>
      </c>
      <c r="H664" s="5">
        <v>48000</v>
      </c>
      <c r="I664" s="4" t="s">
        <v>637</v>
      </c>
      <c r="J664" s="6" t="s">
        <v>638</v>
      </c>
    </row>
    <row r="665" spans="1:10" ht="38.25" x14ac:dyDescent="0.25">
      <c r="A665" s="48">
        <v>658</v>
      </c>
      <c r="B665" s="15" t="s">
        <v>973</v>
      </c>
      <c r="C665" s="6" t="s">
        <v>61</v>
      </c>
      <c r="D665" s="6" t="s">
        <v>102</v>
      </c>
      <c r="E665" s="9" t="s">
        <v>979</v>
      </c>
      <c r="F665" s="7">
        <v>6500</v>
      </c>
      <c r="G665" s="9" t="s">
        <v>248</v>
      </c>
      <c r="H665" s="5">
        <v>26000</v>
      </c>
      <c r="I665" s="4" t="s">
        <v>637</v>
      </c>
      <c r="J665" s="6" t="s">
        <v>638</v>
      </c>
    </row>
    <row r="666" spans="1:10" ht="76.5" x14ac:dyDescent="0.25">
      <c r="A666" s="48">
        <v>659</v>
      </c>
      <c r="B666" s="15" t="s">
        <v>973</v>
      </c>
      <c r="C666" s="6" t="s">
        <v>61</v>
      </c>
      <c r="D666" s="6" t="s">
        <v>102</v>
      </c>
      <c r="E666" s="9" t="s">
        <v>980</v>
      </c>
      <c r="F666" s="7">
        <v>32200</v>
      </c>
      <c r="G666" s="9" t="s">
        <v>248</v>
      </c>
      <c r="H666" s="5">
        <v>190000</v>
      </c>
      <c r="I666" s="4" t="s">
        <v>637</v>
      </c>
      <c r="J666" s="6" t="s">
        <v>638</v>
      </c>
    </row>
    <row r="667" spans="1:10" ht="63.75" x14ac:dyDescent="0.25">
      <c r="A667" s="48">
        <v>660</v>
      </c>
      <c r="B667" s="15" t="s">
        <v>973</v>
      </c>
      <c r="C667" s="6" t="s">
        <v>61</v>
      </c>
      <c r="D667" s="6" t="s">
        <v>102</v>
      </c>
      <c r="E667" s="6" t="s">
        <v>981</v>
      </c>
      <c r="F667" s="7">
        <v>22400</v>
      </c>
      <c r="G667" s="6" t="s">
        <v>248</v>
      </c>
      <c r="H667" s="5">
        <v>89600</v>
      </c>
      <c r="I667" s="4" t="s">
        <v>637</v>
      </c>
      <c r="J667" s="6" t="s">
        <v>638</v>
      </c>
    </row>
    <row r="668" spans="1:10" ht="38.25" x14ac:dyDescent="0.25">
      <c r="A668" s="48">
        <v>661</v>
      </c>
      <c r="B668" s="15" t="s">
        <v>973</v>
      </c>
      <c r="C668" s="6" t="s">
        <v>61</v>
      </c>
      <c r="D668" s="6" t="s">
        <v>102</v>
      </c>
      <c r="E668" s="6" t="s">
        <v>982</v>
      </c>
      <c r="F668" s="7">
        <v>2000</v>
      </c>
      <c r="G668" s="6" t="s">
        <v>248</v>
      </c>
      <c r="H668" s="5">
        <v>12000</v>
      </c>
      <c r="I668" s="4" t="s">
        <v>637</v>
      </c>
      <c r="J668" s="6" t="s">
        <v>638</v>
      </c>
    </row>
    <row r="669" spans="1:10" ht="58.5" x14ac:dyDescent="0.25">
      <c r="A669" s="48">
        <v>662</v>
      </c>
      <c r="B669" s="15" t="s">
        <v>973</v>
      </c>
      <c r="C669" s="6" t="s">
        <v>61</v>
      </c>
      <c r="D669" s="6" t="s">
        <v>102</v>
      </c>
      <c r="E669" s="109" t="s">
        <v>983</v>
      </c>
      <c r="F669" s="7">
        <v>9500</v>
      </c>
      <c r="G669" s="6" t="s">
        <v>248</v>
      </c>
      <c r="H669" s="5">
        <v>57000</v>
      </c>
      <c r="I669" s="4" t="s">
        <v>637</v>
      </c>
      <c r="J669" s="6" t="s">
        <v>638</v>
      </c>
    </row>
    <row r="670" spans="1:10" ht="48.75" x14ac:dyDescent="0.25">
      <c r="A670" s="48">
        <v>663</v>
      </c>
      <c r="B670" s="15" t="s">
        <v>973</v>
      </c>
      <c r="C670" s="6" t="s">
        <v>61</v>
      </c>
      <c r="D670" s="6" t="s">
        <v>102</v>
      </c>
      <c r="E670" s="109" t="s">
        <v>984</v>
      </c>
      <c r="F670" s="7">
        <v>53400</v>
      </c>
      <c r="G670" s="6" t="s">
        <v>248</v>
      </c>
      <c r="H670" s="5">
        <v>53400</v>
      </c>
      <c r="I670" s="4" t="s">
        <v>637</v>
      </c>
      <c r="J670" s="6" t="s">
        <v>638</v>
      </c>
    </row>
    <row r="671" spans="1:10" ht="58.5" x14ac:dyDescent="0.25">
      <c r="A671" s="48">
        <v>664</v>
      </c>
      <c r="B671" s="15" t="s">
        <v>973</v>
      </c>
      <c r="C671" s="6" t="s">
        <v>61</v>
      </c>
      <c r="D671" s="6" t="s">
        <v>102</v>
      </c>
      <c r="E671" s="109" t="s">
        <v>985</v>
      </c>
      <c r="F671" s="7">
        <v>43200</v>
      </c>
      <c r="G671" s="6" t="s">
        <v>248</v>
      </c>
      <c r="H671" s="5" t="s">
        <v>986</v>
      </c>
      <c r="I671" s="4" t="s">
        <v>637</v>
      </c>
      <c r="J671" s="6" t="s">
        <v>638</v>
      </c>
    </row>
    <row r="672" spans="1:10" ht="76.5" x14ac:dyDescent="0.25">
      <c r="A672" s="48">
        <v>665</v>
      </c>
      <c r="B672" s="15" t="s">
        <v>894</v>
      </c>
      <c r="C672" s="6" t="s">
        <v>33</v>
      </c>
      <c r="D672" s="6" t="s">
        <v>987</v>
      </c>
      <c r="E672" s="6" t="s">
        <v>988</v>
      </c>
      <c r="F672" s="6">
        <v>5000</v>
      </c>
      <c r="G672" s="6" t="s">
        <v>248</v>
      </c>
      <c r="H672" s="4">
        <v>75200</v>
      </c>
      <c r="I672" s="4" t="s">
        <v>637</v>
      </c>
      <c r="J672" s="6" t="s">
        <v>638</v>
      </c>
    </row>
    <row r="673" spans="1:10" ht="38.25" x14ac:dyDescent="0.25">
      <c r="A673" s="48">
        <v>666</v>
      </c>
      <c r="B673" s="15" t="s">
        <v>989</v>
      </c>
      <c r="C673" s="6" t="s">
        <v>990</v>
      </c>
      <c r="D673" s="6" t="s">
        <v>991</v>
      </c>
      <c r="E673" s="6" t="s">
        <v>992</v>
      </c>
      <c r="F673" s="6">
        <v>2</v>
      </c>
      <c r="G673" s="6" t="s">
        <v>636</v>
      </c>
      <c r="H673" s="5">
        <v>690000</v>
      </c>
      <c r="I673" s="4" t="s">
        <v>637</v>
      </c>
      <c r="J673" s="6" t="s">
        <v>638</v>
      </c>
    </row>
    <row r="674" spans="1:10" ht="38.25" x14ac:dyDescent="0.25">
      <c r="A674" s="48">
        <v>667</v>
      </c>
      <c r="B674" s="15" t="s">
        <v>993</v>
      </c>
      <c r="C674" s="6" t="s">
        <v>994</v>
      </c>
      <c r="D674" s="6" t="s">
        <v>995</v>
      </c>
      <c r="E674" s="6" t="s">
        <v>995</v>
      </c>
      <c r="F674" s="6">
        <v>2</v>
      </c>
      <c r="G674" s="6" t="s">
        <v>636</v>
      </c>
      <c r="H674" s="5">
        <v>160000</v>
      </c>
      <c r="I674" s="4" t="s">
        <v>637</v>
      </c>
      <c r="J674" s="6" t="s">
        <v>638</v>
      </c>
    </row>
    <row r="675" spans="1:10" ht="51" x14ac:dyDescent="0.25">
      <c r="A675" s="48">
        <v>668</v>
      </c>
      <c r="B675" s="15" t="s">
        <v>996</v>
      </c>
      <c r="C675" s="6" t="s">
        <v>997</v>
      </c>
      <c r="D675" s="6" t="s">
        <v>996</v>
      </c>
      <c r="E675" s="6" t="s">
        <v>998</v>
      </c>
      <c r="F675" s="6">
        <v>2</v>
      </c>
      <c r="G675" s="6" t="s">
        <v>636</v>
      </c>
      <c r="H675" s="5">
        <v>90000</v>
      </c>
      <c r="I675" s="4" t="s">
        <v>637</v>
      </c>
      <c r="J675" s="6" t="s">
        <v>638</v>
      </c>
    </row>
    <row r="676" spans="1:10" ht="38.25" x14ac:dyDescent="0.25">
      <c r="A676" s="48">
        <v>669</v>
      </c>
      <c r="B676" s="15" t="s">
        <v>993</v>
      </c>
      <c r="C676" s="6" t="s">
        <v>999</v>
      </c>
      <c r="D676" s="6" t="s">
        <v>1000</v>
      </c>
      <c r="E676" s="6" t="s">
        <v>1001</v>
      </c>
      <c r="F676" s="6">
        <v>1</v>
      </c>
      <c r="G676" s="6" t="s">
        <v>636</v>
      </c>
      <c r="H676" s="5">
        <v>180000</v>
      </c>
      <c r="I676" s="4" t="s">
        <v>637</v>
      </c>
      <c r="J676" s="6" t="s">
        <v>638</v>
      </c>
    </row>
    <row r="677" spans="1:10" ht="38.25" x14ac:dyDescent="0.25">
      <c r="A677" s="48">
        <v>670</v>
      </c>
      <c r="B677" s="15" t="s">
        <v>993</v>
      </c>
      <c r="C677" s="6" t="s">
        <v>1002</v>
      </c>
      <c r="D677" s="6" t="s">
        <v>1003</v>
      </c>
      <c r="E677" s="6" t="s">
        <v>993</v>
      </c>
      <c r="F677" s="6">
        <v>1</v>
      </c>
      <c r="G677" s="6" t="s">
        <v>636</v>
      </c>
      <c r="H677" s="5">
        <v>42000</v>
      </c>
      <c r="I677" s="4" t="s">
        <v>637</v>
      </c>
      <c r="J677" s="6" t="s">
        <v>638</v>
      </c>
    </row>
    <row r="678" spans="1:10" ht="38.25" x14ac:dyDescent="0.25">
      <c r="A678" s="48">
        <v>671</v>
      </c>
      <c r="B678" s="15" t="s">
        <v>993</v>
      </c>
      <c r="C678" s="6" t="s">
        <v>1004</v>
      </c>
      <c r="D678" s="6" t="s">
        <v>1005</v>
      </c>
      <c r="E678" s="6" t="s">
        <v>1006</v>
      </c>
      <c r="F678" s="6">
        <v>1</v>
      </c>
      <c r="G678" s="6" t="s">
        <v>636</v>
      </c>
      <c r="H678" s="5">
        <v>130000</v>
      </c>
      <c r="I678" s="4" t="s">
        <v>637</v>
      </c>
      <c r="J678" s="6" t="s">
        <v>638</v>
      </c>
    </row>
    <row r="679" spans="1:10" ht="51" x14ac:dyDescent="0.25">
      <c r="A679" s="48">
        <v>672</v>
      </c>
      <c r="B679" s="15" t="s">
        <v>1007</v>
      </c>
      <c r="C679" s="6" t="s">
        <v>1008</v>
      </c>
      <c r="D679" s="6" t="s">
        <v>1009</v>
      </c>
      <c r="E679" s="6" t="s">
        <v>1010</v>
      </c>
      <c r="F679" s="6">
        <v>1</v>
      </c>
      <c r="G679" s="6" t="s">
        <v>636</v>
      </c>
      <c r="H679" s="5">
        <v>20000</v>
      </c>
      <c r="I679" s="4" t="s">
        <v>637</v>
      </c>
      <c r="J679" s="6" t="s">
        <v>638</v>
      </c>
    </row>
    <row r="680" spans="1:10" ht="38.25" x14ac:dyDescent="0.25">
      <c r="A680" s="48">
        <v>673</v>
      </c>
      <c r="B680" s="15" t="s">
        <v>993</v>
      </c>
      <c r="C680" s="6" t="s">
        <v>999</v>
      </c>
      <c r="D680" s="6" t="s">
        <v>1000</v>
      </c>
      <c r="E680" s="6" t="s">
        <v>1011</v>
      </c>
      <c r="F680" s="6">
        <v>1</v>
      </c>
      <c r="G680" s="6" t="s">
        <v>636</v>
      </c>
      <c r="H680" s="5">
        <v>35000</v>
      </c>
      <c r="I680" s="4" t="s">
        <v>637</v>
      </c>
      <c r="J680" s="6" t="s">
        <v>638</v>
      </c>
    </row>
    <row r="681" spans="1:10" ht="38.25" x14ac:dyDescent="0.25">
      <c r="A681" s="48">
        <v>674</v>
      </c>
      <c r="B681" s="15" t="s">
        <v>1007</v>
      </c>
      <c r="C681" s="6" t="s">
        <v>1012</v>
      </c>
      <c r="D681" s="6" t="s">
        <v>592</v>
      </c>
      <c r="E681" s="6" t="s">
        <v>592</v>
      </c>
      <c r="F681" s="6">
        <v>1</v>
      </c>
      <c r="G681" s="6" t="s">
        <v>636</v>
      </c>
      <c r="H681" s="5">
        <v>17000</v>
      </c>
      <c r="I681" s="4" t="s">
        <v>637</v>
      </c>
      <c r="J681" s="6" t="s">
        <v>638</v>
      </c>
    </row>
    <row r="682" spans="1:10" ht="38.25" x14ac:dyDescent="0.25">
      <c r="A682" s="48">
        <v>675</v>
      </c>
      <c r="B682" s="15" t="s">
        <v>1007</v>
      </c>
      <c r="C682" s="6" t="s">
        <v>1013</v>
      </c>
      <c r="D682" s="6" t="s">
        <v>596</v>
      </c>
      <c r="E682" s="6" t="s">
        <v>596</v>
      </c>
      <c r="F682" s="6">
        <v>1</v>
      </c>
      <c r="G682" s="6" t="s">
        <v>636</v>
      </c>
      <c r="H682" s="5">
        <v>40000</v>
      </c>
      <c r="I682" s="4" t="s">
        <v>637</v>
      </c>
      <c r="J682" s="6" t="s">
        <v>638</v>
      </c>
    </row>
    <row r="683" spans="1:10" ht="63.75" x14ac:dyDescent="0.25">
      <c r="A683" s="48">
        <v>676</v>
      </c>
      <c r="B683" s="15" t="s">
        <v>573</v>
      </c>
      <c r="C683" s="6" t="s">
        <v>574</v>
      </c>
      <c r="D683" s="6" t="s">
        <v>1014</v>
      </c>
      <c r="E683" s="6" t="s">
        <v>1015</v>
      </c>
      <c r="F683" s="6">
        <v>1</v>
      </c>
      <c r="G683" s="6" t="s">
        <v>636</v>
      </c>
      <c r="H683" s="5">
        <v>35000</v>
      </c>
      <c r="I683" s="4" t="s">
        <v>637</v>
      </c>
      <c r="J683" s="6" t="s">
        <v>638</v>
      </c>
    </row>
    <row r="684" spans="1:10" x14ac:dyDescent="0.25">
      <c r="A684" s="62"/>
      <c r="B684" s="87"/>
      <c r="C684" s="87"/>
      <c r="D684" s="87"/>
      <c r="E684" s="88" t="s">
        <v>1017</v>
      </c>
      <c r="F684" s="87"/>
      <c r="G684" s="87"/>
      <c r="H684" s="89"/>
      <c r="I684" s="87"/>
      <c r="J684" s="59"/>
    </row>
    <row r="685" spans="1:10" ht="38.25" x14ac:dyDescent="0.25">
      <c r="A685" s="48">
        <v>677</v>
      </c>
      <c r="B685" s="48" t="s">
        <v>554</v>
      </c>
      <c r="C685" s="48" t="s">
        <v>990</v>
      </c>
      <c r="D685" s="48" t="s">
        <v>991</v>
      </c>
      <c r="E685" s="48" t="s">
        <v>1018</v>
      </c>
      <c r="F685" s="48">
        <v>1</v>
      </c>
      <c r="G685" s="48" t="s">
        <v>1019</v>
      </c>
      <c r="H685" s="49">
        <v>600000</v>
      </c>
      <c r="I685" s="48" t="s">
        <v>1020</v>
      </c>
      <c r="J685" s="90" t="s">
        <v>1017</v>
      </c>
    </row>
    <row r="686" spans="1:10" ht="38.25" x14ac:dyDescent="0.25">
      <c r="A686" s="48">
        <v>678</v>
      </c>
      <c r="B686" s="48" t="s">
        <v>1000</v>
      </c>
      <c r="C686" s="48" t="s">
        <v>1021</v>
      </c>
      <c r="D686" s="48" t="s">
        <v>1022</v>
      </c>
      <c r="E686" s="48" t="s">
        <v>1023</v>
      </c>
      <c r="F686" s="48">
        <v>1</v>
      </c>
      <c r="G686" s="48" t="s">
        <v>1019</v>
      </c>
      <c r="H686" s="49">
        <v>400000</v>
      </c>
      <c r="I686" s="48" t="s">
        <v>1024</v>
      </c>
      <c r="J686" s="90" t="s">
        <v>1017</v>
      </c>
    </row>
    <row r="687" spans="1:10" ht="51" x14ac:dyDescent="0.25">
      <c r="A687" s="48">
        <v>679</v>
      </c>
      <c r="B687" s="48" t="s">
        <v>463</v>
      </c>
      <c r="C687" s="48" t="s">
        <v>464</v>
      </c>
      <c r="D687" s="48" t="s">
        <v>1026</v>
      </c>
      <c r="E687" s="48" t="s">
        <v>1025</v>
      </c>
      <c r="F687" s="48">
        <v>1</v>
      </c>
      <c r="G687" s="48" t="s">
        <v>1019</v>
      </c>
      <c r="H687" s="49">
        <v>300000</v>
      </c>
      <c r="I687" s="48" t="s">
        <v>1020</v>
      </c>
      <c r="J687" s="90" t="s">
        <v>1017</v>
      </c>
    </row>
    <row r="688" spans="1:10" ht="38.25" x14ac:dyDescent="0.25">
      <c r="A688" s="48">
        <v>680</v>
      </c>
      <c r="B688" s="48" t="s">
        <v>1053</v>
      </c>
      <c r="C688" s="48" t="s">
        <v>1028</v>
      </c>
      <c r="D688" s="48" t="s">
        <v>1029</v>
      </c>
      <c r="E688" s="48" t="s">
        <v>1027</v>
      </c>
      <c r="F688" s="48">
        <v>1</v>
      </c>
      <c r="G688" s="48" t="s">
        <v>1019</v>
      </c>
      <c r="H688" s="49">
        <v>70000</v>
      </c>
      <c r="I688" s="48" t="s">
        <v>1020</v>
      </c>
      <c r="J688" s="90" t="s">
        <v>1017</v>
      </c>
    </row>
    <row r="689" spans="1:10" ht="63.75" x14ac:dyDescent="0.25">
      <c r="A689" s="48">
        <v>681</v>
      </c>
      <c r="B689" s="48" t="s">
        <v>554</v>
      </c>
      <c r="C689" s="48" t="s">
        <v>1031</v>
      </c>
      <c r="D689" s="48" t="s">
        <v>1032</v>
      </c>
      <c r="E689" s="48" t="s">
        <v>1030</v>
      </c>
      <c r="F689" s="48">
        <v>1</v>
      </c>
      <c r="G689" s="48" t="s">
        <v>1019</v>
      </c>
      <c r="H689" s="49">
        <v>85000</v>
      </c>
      <c r="I689" s="48" t="s">
        <v>1033</v>
      </c>
      <c r="J689" s="90" t="s">
        <v>1017</v>
      </c>
    </row>
    <row r="690" spans="1:10" ht="25.5" x14ac:dyDescent="0.25">
      <c r="A690" s="48">
        <v>682</v>
      </c>
      <c r="B690" s="48" t="s">
        <v>596</v>
      </c>
      <c r="C690" s="48" t="s">
        <v>597</v>
      </c>
      <c r="D690" s="48" t="s">
        <v>598</v>
      </c>
      <c r="E690" s="48" t="s">
        <v>1034</v>
      </c>
      <c r="F690" s="48">
        <v>1</v>
      </c>
      <c r="G690" s="48" t="s">
        <v>1019</v>
      </c>
      <c r="H690" s="49">
        <v>200000</v>
      </c>
      <c r="I690" s="48" t="s">
        <v>1024</v>
      </c>
      <c r="J690" s="90" t="s">
        <v>1017</v>
      </c>
    </row>
    <row r="691" spans="1:10" ht="51" x14ac:dyDescent="0.25">
      <c r="A691" s="48">
        <v>683</v>
      </c>
      <c r="B691" s="48" t="s">
        <v>194</v>
      </c>
      <c r="C691" s="48" t="s">
        <v>45</v>
      </c>
      <c r="D691" s="91" t="s">
        <v>193</v>
      </c>
      <c r="E691" s="48" t="s">
        <v>1035</v>
      </c>
      <c r="F691" s="48">
        <v>900</v>
      </c>
      <c r="G691" s="48" t="s">
        <v>248</v>
      </c>
      <c r="H691" s="49">
        <v>74000</v>
      </c>
      <c r="I691" s="48" t="s">
        <v>1036</v>
      </c>
      <c r="J691" s="90" t="s">
        <v>1017</v>
      </c>
    </row>
    <row r="692" spans="1:10" ht="51" x14ac:dyDescent="0.25">
      <c r="A692" s="48">
        <v>684</v>
      </c>
      <c r="B692" s="48" t="s">
        <v>194</v>
      </c>
      <c r="C692" s="48" t="s">
        <v>45</v>
      </c>
      <c r="D692" s="91" t="s">
        <v>193</v>
      </c>
      <c r="E692" s="48" t="s">
        <v>1037</v>
      </c>
      <c r="F692" s="48">
        <v>560</v>
      </c>
      <c r="G692" s="48" t="s">
        <v>248</v>
      </c>
      <c r="H692" s="49">
        <v>64500</v>
      </c>
      <c r="I692" s="48" t="s">
        <v>1038</v>
      </c>
      <c r="J692" s="90" t="s">
        <v>1017</v>
      </c>
    </row>
    <row r="693" spans="1:10" ht="51" x14ac:dyDescent="0.25">
      <c r="A693" s="48">
        <v>685</v>
      </c>
      <c r="B693" s="48" t="s">
        <v>194</v>
      </c>
      <c r="C693" s="48" t="s">
        <v>45</v>
      </c>
      <c r="D693" s="91" t="s">
        <v>193</v>
      </c>
      <c r="E693" s="48" t="s">
        <v>1039</v>
      </c>
      <c r="F693" s="48">
        <v>700</v>
      </c>
      <c r="G693" s="48" t="s">
        <v>248</v>
      </c>
      <c r="H693" s="49">
        <v>64000</v>
      </c>
      <c r="I693" s="48" t="s">
        <v>1040</v>
      </c>
      <c r="J693" s="90" t="s">
        <v>1017</v>
      </c>
    </row>
    <row r="694" spans="1:10" ht="76.5" x14ac:dyDescent="0.25">
      <c r="A694" s="48">
        <v>686</v>
      </c>
      <c r="B694" s="48" t="s">
        <v>190</v>
      </c>
      <c r="C694" s="91" t="s">
        <v>44</v>
      </c>
      <c r="D694" s="91" t="s">
        <v>191</v>
      </c>
      <c r="E694" s="48" t="s">
        <v>1041</v>
      </c>
      <c r="F694" s="48">
        <v>225</v>
      </c>
      <c r="G694" s="48" t="s">
        <v>248</v>
      </c>
      <c r="H694" s="49">
        <v>65000</v>
      </c>
      <c r="I694" s="48" t="s">
        <v>1042</v>
      </c>
      <c r="J694" s="90" t="s">
        <v>1017</v>
      </c>
    </row>
    <row r="695" spans="1:10" ht="76.5" x14ac:dyDescent="0.25">
      <c r="A695" s="48">
        <v>687</v>
      </c>
      <c r="B695" s="48" t="s">
        <v>190</v>
      </c>
      <c r="C695" s="91" t="s">
        <v>44</v>
      </c>
      <c r="D695" s="91" t="s">
        <v>191</v>
      </c>
      <c r="E695" s="48" t="s">
        <v>1043</v>
      </c>
      <c r="F695" s="48">
        <v>480</v>
      </c>
      <c r="G695" s="48" t="s">
        <v>248</v>
      </c>
      <c r="H695" s="49">
        <v>75000</v>
      </c>
      <c r="I695" s="48" t="s">
        <v>1044</v>
      </c>
      <c r="J695" s="90" t="s">
        <v>1017</v>
      </c>
    </row>
    <row r="696" spans="1:10" ht="76.5" x14ac:dyDescent="0.25">
      <c r="A696" s="48">
        <v>688</v>
      </c>
      <c r="B696" s="48" t="s">
        <v>190</v>
      </c>
      <c r="C696" s="91" t="s">
        <v>44</v>
      </c>
      <c r="D696" s="91" t="s">
        <v>191</v>
      </c>
      <c r="E696" s="48" t="s">
        <v>1045</v>
      </c>
      <c r="F696" s="48">
        <v>300</v>
      </c>
      <c r="G696" s="48" t="s">
        <v>248</v>
      </c>
      <c r="H696" s="49">
        <v>86000</v>
      </c>
      <c r="I696" s="48" t="s">
        <v>1046</v>
      </c>
      <c r="J696" s="90" t="s">
        <v>1017</v>
      </c>
    </row>
    <row r="697" spans="1:10" ht="25.5" x14ac:dyDescent="0.25">
      <c r="A697" s="48">
        <v>689</v>
      </c>
      <c r="B697" s="48" t="s">
        <v>112</v>
      </c>
      <c r="C697" s="91" t="s">
        <v>1047</v>
      </c>
      <c r="D697" s="91" t="s">
        <v>88</v>
      </c>
      <c r="E697" s="91" t="s">
        <v>88</v>
      </c>
      <c r="F697" s="51">
        <v>1800</v>
      </c>
      <c r="G697" s="48" t="s">
        <v>1048</v>
      </c>
      <c r="H697" s="49">
        <v>300000</v>
      </c>
      <c r="I697" s="48" t="s">
        <v>1049</v>
      </c>
      <c r="J697" s="90" t="s">
        <v>1017</v>
      </c>
    </row>
    <row r="698" spans="1:10" ht="25.5" x14ac:dyDescent="0.25">
      <c r="A698" s="48">
        <v>690</v>
      </c>
      <c r="B698" s="48" t="s">
        <v>114</v>
      </c>
      <c r="C698" s="91" t="s">
        <v>101</v>
      </c>
      <c r="D698" s="91" t="s">
        <v>21</v>
      </c>
      <c r="E698" s="91" t="s">
        <v>21</v>
      </c>
      <c r="F698" s="51">
        <v>10000</v>
      </c>
      <c r="G698" s="48" t="s">
        <v>1016</v>
      </c>
      <c r="H698" s="49">
        <v>140000</v>
      </c>
      <c r="I698" s="48" t="s">
        <v>1050</v>
      </c>
      <c r="J698" s="90" t="s">
        <v>1017</v>
      </c>
    </row>
    <row r="699" spans="1:10" ht="51" x14ac:dyDescent="0.25">
      <c r="A699" s="48">
        <v>691</v>
      </c>
      <c r="B699" s="91" t="s">
        <v>463</v>
      </c>
      <c r="C699" s="91" t="s">
        <v>1052</v>
      </c>
      <c r="D699" s="91" t="s">
        <v>1054</v>
      </c>
      <c r="E699" s="91" t="s">
        <v>1051</v>
      </c>
      <c r="F699" s="48">
        <v>1</v>
      </c>
      <c r="G699" s="48" t="s">
        <v>1019</v>
      </c>
      <c r="H699" s="49">
        <v>70000</v>
      </c>
      <c r="I699" s="48" t="s">
        <v>1044</v>
      </c>
      <c r="J699" s="90" t="s">
        <v>1017</v>
      </c>
    </row>
    <row r="700" spans="1:10" x14ac:dyDescent="0.25">
      <c r="A700" s="23"/>
      <c r="B700" s="92"/>
      <c r="C700" s="92"/>
      <c r="D700" s="92"/>
      <c r="E700" s="93" t="s">
        <v>1055</v>
      </c>
      <c r="F700" s="92"/>
      <c r="G700" s="92"/>
      <c r="H700" s="94"/>
      <c r="I700" s="92"/>
      <c r="J700" s="62"/>
    </row>
    <row r="701" spans="1:10" ht="25.5" x14ac:dyDescent="0.25">
      <c r="A701" s="24">
        <v>692</v>
      </c>
      <c r="B701" s="48" t="s">
        <v>112</v>
      </c>
      <c r="C701" s="48" t="s">
        <v>1056</v>
      </c>
      <c r="D701" s="48" t="s">
        <v>89</v>
      </c>
      <c r="E701" s="48" t="s">
        <v>1057</v>
      </c>
      <c r="F701" s="51">
        <v>15000</v>
      </c>
      <c r="G701" s="48" t="s">
        <v>1058</v>
      </c>
      <c r="H701" s="2" t="s">
        <v>1059</v>
      </c>
      <c r="I701" s="63" t="s">
        <v>1076</v>
      </c>
      <c r="J701" s="48" t="s">
        <v>1055</v>
      </c>
    </row>
    <row r="702" spans="1:10" ht="33" customHeight="1" x14ac:dyDescent="0.25">
      <c r="A702" s="24">
        <v>693</v>
      </c>
      <c r="B702" s="48" t="s">
        <v>112</v>
      </c>
      <c r="C702" s="48" t="s">
        <v>1056</v>
      </c>
      <c r="D702" s="48" t="s">
        <v>89</v>
      </c>
      <c r="E702" s="48" t="s">
        <v>1060</v>
      </c>
      <c r="F702" s="48">
        <v>360</v>
      </c>
      <c r="G702" s="48" t="s">
        <v>1061</v>
      </c>
      <c r="H702" s="2" t="s">
        <v>1062</v>
      </c>
      <c r="I702" s="63" t="s">
        <v>1076</v>
      </c>
      <c r="J702" s="48" t="s">
        <v>1055</v>
      </c>
    </row>
    <row r="703" spans="1:10" ht="31.5" customHeight="1" x14ac:dyDescent="0.25">
      <c r="A703" s="24">
        <v>694</v>
      </c>
      <c r="B703" s="48" t="s">
        <v>114</v>
      </c>
      <c r="C703" s="48" t="s">
        <v>101</v>
      </c>
      <c r="D703" s="48" t="s">
        <v>21</v>
      </c>
      <c r="E703" s="48" t="s">
        <v>21</v>
      </c>
      <c r="F703" s="51">
        <v>5600</v>
      </c>
      <c r="G703" s="48" t="s">
        <v>1058</v>
      </c>
      <c r="H703" s="2" t="s">
        <v>1063</v>
      </c>
      <c r="I703" s="63" t="s">
        <v>1076</v>
      </c>
      <c r="J703" s="48" t="s">
        <v>1055</v>
      </c>
    </row>
    <row r="704" spans="1:10" ht="38.25" x14ac:dyDescent="0.25">
      <c r="A704" s="24">
        <v>695</v>
      </c>
      <c r="B704" s="48" t="s">
        <v>120</v>
      </c>
      <c r="C704" s="48" t="s">
        <v>123</v>
      </c>
      <c r="D704" s="48" t="s">
        <v>126</v>
      </c>
      <c r="E704" s="48" t="s">
        <v>36</v>
      </c>
      <c r="F704" s="51">
        <v>200000</v>
      </c>
      <c r="G704" s="48" t="s">
        <v>1058</v>
      </c>
      <c r="H704" s="2" t="s">
        <v>1064</v>
      </c>
      <c r="I704" s="48" t="s">
        <v>1065</v>
      </c>
      <c r="J704" s="48" t="s">
        <v>1055</v>
      </c>
    </row>
    <row r="705" spans="1:10" ht="76.5" x14ac:dyDescent="0.25">
      <c r="A705" s="24">
        <v>696</v>
      </c>
      <c r="B705" s="48" t="s">
        <v>190</v>
      </c>
      <c r="C705" s="48" t="s">
        <v>44</v>
      </c>
      <c r="D705" s="48" t="s">
        <v>191</v>
      </c>
      <c r="E705" s="48" t="s">
        <v>1066</v>
      </c>
      <c r="F705" s="51">
        <v>350000</v>
      </c>
      <c r="G705" s="48" t="s">
        <v>248</v>
      </c>
      <c r="H705" s="2" t="s">
        <v>1067</v>
      </c>
      <c r="I705" s="48" t="s">
        <v>1065</v>
      </c>
      <c r="J705" s="48" t="s">
        <v>1055</v>
      </c>
    </row>
    <row r="706" spans="1:10" ht="76.5" x14ac:dyDescent="0.25">
      <c r="A706" s="24">
        <v>697</v>
      </c>
      <c r="B706" s="48" t="s">
        <v>190</v>
      </c>
      <c r="C706" s="48" t="s">
        <v>44</v>
      </c>
      <c r="D706" s="48" t="s">
        <v>191</v>
      </c>
      <c r="E706" s="48" t="s">
        <v>1068</v>
      </c>
      <c r="F706" s="51">
        <v>260000</v>
      </c>
      <c r="G706" s="48" t="s">
        <v>248</v>
      </c>
      <c r="H706" s="2" t="s">
        <v>1069</v>
      </c>
      <c r="I706" s="48" t="s">
        <v>1065</v>
      </c>
      <c r="J706" s="48" t="s">
        <v>1055</v>
      </c>
    </row>
    <row r="707" spans="1:10" ht="51" x14ac:dyDescent="0.25">
      <c r="A707" s="24">
        <v>698</v>
      </c>
      <c r="B707" s="48" t="s">
        <v>194</v>
      </c>
      <c r="C707" s="48" t="s">
        <v>45</v>
      </c>
      <c r="D707" s="48" t="s">
        <v>193</v>
      </c>
      <c r="E707" s="48" t="s">
        <v>1070</v>
      </c>
      <c r="F707" s="51">
        <v>900000</v>
      </c>
      <c r="G707" s="48" t="s">
        <v>248</v>
      </c>
      <c r="H707" s="2" t="s">
        <v>1071</v>
      </c>
      <c r="I707" s="48" t="s">
        <v>1065</v>
      </c>
      <c r="J707" s="48" t="s">
        <v>1055</v>
      </c>
    </row>
    <row r="708" spans="1:10" ht="51" x14ac:dyDescent="0.25">
      <c r="A708" s="24">
        <v>699</v>
      </c>
      <c r="B708" s="48" t="s">
        <v>194</v>
      </c>
      <c r="C708" s="48" t="s">
        <v>45</v>
      </c>
      <c r="D708" s="48" t="s">
        <v>193</v>
      </c>
      <c r="E708" s="48" t="s">
        <v>1072</v>
      </c>
      <c r="F708" s="51">
        <v>170000</v>
      </c>
      <c r="G708" s="48" t="s">
        <v>248</v>
      </c>
      <c r="H708" s="2" t="s">
        <v>1073</v>
      </c>
      <c r="I708" s="48" t="s">
        <v>1065</v>
      </c>
      <c r="J708" s="48" t="s">
        <v>1055</v>
      </c>
    </row>
    <row r="709" spans="1:10" ht="51" x14ac:dyDescent="0.25">
      <c r="A709" s="24">
        <v>700</v>
      </c>
      <c r="B709" s="48" t="s">
        <v>194</v>
      </c>
      <c r="C709" s="48" t="s">
        <v>45</v>
      </c>
      <c r="D709" s="48" t="s">
        <v>193</v>
      </c>
      <c r="E709" s="48" t="s">
        <v>1074</v>
      </c>
      <c r="F709" s="51">
        <v>2100</v>
      </c>
      <c r="G709" s="48" t="s">
        <v>248</v>
      </c>
      <c r="H709" s="2" t="s">
        <v>1075</v>
      </c>
      <c r="I709" s="48" t="s">
        <v>1065</v>
      </c>
      <c r="J709" s="48" t="s">
        <v>1055</v>
      </c>
    </row>
    <row r="710" spans="1:10" x14ac:dyDescent="0.25">
      <c r="A710" s="48"/>
      <c r="B710" s="87"/>
      <c r="C710" s="87"/>
      <c r="D710" s="87"/>
      <c r="E710" s="88" t="s">
        <v>1128</v>
      </c>
      <c r="F710" s="87"/>
      <c r="G710" s="87"/>
      <c r="H710" s="89"/>
      <c r="I710" s="87"/>
      <c r="J710" s="59"/>
    </row>
    <row r="711" spans="1:10" ht="76.5" x14ac:dyDescent="0.25">
      <c r="A711" s="48">
        <v>701</v>
      </c>
      <c r="B711" s="6" t="s">
        <v>190</v>
      </c>
      <c r="C711" s="6" t="s">
        <v>44</v>
      </c>
      <c r="D711" s="6" t="s">
        <v>191</v>
      </c>
      <c r="E711" s="6" t="s">
        <v>1077</v>
      </c>
      <c r="F711" s="6">
        <v>100</v>
      </c>
      <c r="G711" s="6" t="s">
        <v>248</v>
      </c>
      <c r="H711" s="4">
        <v>12000</v>
      </c>
      <c r="I711" s="6" t="s">
        <v>1078</v>
      </c>
      <c r="J711" s="48" t="s">
        <v>1128</v>
      </c>
    </row>
    <row r="712" spans="1:10" ht="76.5" x14ac:dyDescent="0.25">
      <c r="A712" s="48">
        <v>702</v>
      </c>
      <c r="B712" s="6" t="s">
        <v>190</v>
      </c>
      <c r="C712" s="6" t="s">
        <v>44</v>
      </c>
      <c r="D712" s="6" t="s">
        <v>191</v>
      </c>
      <c r="E712" s="6" t="s">
        <v>1079</v>
      </c>
      <c r="F712" s="6">
        <v>150</v>
      </c>
      <c r="G712" s="6" t="s">
        <v>248</v>
      </c>
      <c r="H712" s="4">
        <v>7500</v>
      </c>
      <c r="I712" s="6" t="s">
        <v>1080</v>
      </c>
      <c r="J712" s="48" t="s">
        <v>1128</v>
      </c>
    </row>
    <row r="713" spans="1:10" ht="76.5" x14ac:dyDescent="0.25">
      <c r="A713" s="48">
        <v>703</v>
      </c>
      <c r="B713" s="6" t="s">
        <v>190</v>
      </c>
      <c r="C713" s="6" t="s">
        <v>44</v>
      </c>
      <c r="D713" s="6" t="s">
        <v>191</v>
      </c>
      <c r="E713" s="6" t="s">
        <v>1081</v>
      </c>
      <c r="F713" s="6">
        <v>30</v>
      </c>
      <c r="G713" s="6" t="s">
        <v>248</v>
      </c>
      <c r="H713" s="4">
        <v>1500</v>
      </c>
      <c r="I713" s="6" t="s">
        <v>1078</v>
      </c>
      <c r="J713" s="48" t="s">
        <v>1128</v>
      </c>
    </row>
    <row r="714" spans="1:10" ht="76.5" x14ac:dyDescent="0.25">
      <c r="A714" s="48">
        <v>704</v>
      </c>
      <c r="B714" s="6" t="s">
        <v>190</v>
      </c>
      <c r="C714" s="6" t="s">
        <v>44</v>
      </c>
      <c r="D714" s="6" t="s">
        <v>191</v>
      </c>
      <c r="E714" s="6" t="s">
        <v>1082</v>
      </c>
      <c r="F714" s="6">
        <v>25</v>
      </c>
      <c r="G714" s="6" t="s">
        <v>248</v>
      </c>
      <c r="H714" s="4">
        <v>17000</v>
      </c>
      <c r="I714" s="6" t="s">
        <v>1080</v>
      </c>
      <c r="J714" s="48" t="s">
        <v>1128</v>
      </c>
    </row>
    <row r="715" spans="1:10" ht="51.75" x14ac:dyDescent="0.25">
      <c r="A715" s="48">
        <v>705</v>
      </c>
      <c r="B715" s="21" t="s">
        <v>194</v>
      </c>
      <c r="C715" s="6" t="s">
        <v>45</v>
      </c>
      <c r="D715" s="21" t="s">
        <v>193</v>
      </c>
      <c r="E715" s="6" t="s">
        <v>1083</v>
      </c>
      <c r="F715" s="6">
        <v>550</v>
      </c>
      <c r="G715" s="6" t="s">
        <v>248</v>
      </c>
      <c r="H715" s="4">
        <v>14000</v>
      </c>
      <c r="I715" s="6" t="s">
        <v>1078</v>
      </c>
      <c r="J715" s="48" t="s">
        <v>1128</v>
      </c>
    </row>
    <row r="716" spans="1:10" ht="51.75" x14ac:dyDescent="0.25">
      <c r="A716" s="48">
        <v>706</v>
      </c>
      <c r="B716" s="21" t="s">
        <v>194</v>
      </c>
      <c r="C716" s="6" t="s">
        <v>45</v>
      </c>
      <c r="D716" s="21" t="s">
        <v>193</v>
      </c>
      <c r="E716" s="6" t="s">
        <v>1084</v>
      </c>
      <c r="F716" s="6">
        <v>42</v>
      </c>
      <c r="G716" s="6" t="s">
        <v>70</v>
      </c>
      <c r="H716" s="4">
        <v>36000</v>
      </c>
      <c r="I716" s="6" t="s">
        <v>1078</v>
      </c>
      <c r="J716" s="48" t="s">
        <v>1128</v>
      </c>
    </row>
    <row r="717" spans="1:10" ht="51.75" x14ac:dyDescent="0.25">
      <c r="A717" s="48">
        <v>707</v>
      </c>
      <c r="B717" s="21" t="s">
        <v>194</v>
      </c>
      <c r="C717" s="6" t="s">
        <v>45</v>
      </c>
      <c r="D717" s="21" t="s">
        <v>193</v>
      </c>
      <c r="E717" s="6" t="s">
        <v>1085</v>
      </c>
      <c r="F717" s="6">
        <v>600</v>
      </c>
      <c r="G717" s="6" t="s">
        <v>248</v>
      </c>
      <c r="H717" s="4">
        <v>46800</v>
      </c>
      <c r="I717" s="6" t="s">
        <v>1078</v>
      </c>
      <c r="J717" s="48" t="s">
        <v>1128</v>
      </c>
    </row>
    <row r="718" spans="1:10" ht="51.75" x14ac:dyDescent="0.25">
      <c r="A718" s="48">
        <v>708</v>
      </c>
      <c r="B718" s="21" t="s">
        <v>194</v>
      </c>
      <c r="C718" s="6" t="s">
        <v>45</v>
      </c>
      <c r="D718" s="21" t="s">
        <v>193</v>
      </c>
      <c r="E718" s="6" t="s">
        <v>1086</v>
      </c>
      <c r="F718" s="6">
        <v>100</v>
      </c>
      <c r="G718" s="6" t="s">
        <v>248</v>
      </c>
      <c r="H718" s="4">
        <v>3500</v>
      </c>
      <c r="I718" s="6" t="s">
        <v>1078</v>
      </c>
      <c r="J718" s="48" t="s">
        <v>1128</v>
      </c>
    </row>
    <row r="719" spans="1:10" ht="51.75" x14ac:dyDescent="0.25">
      <c r="A719" s="48">
        <v>709</v>
      </c>
      <c r="B719" s="21" t="s">
        <v>194</v>
      </c>
      <c r="C719" s="6" t="s">
        <v>45</v>
      </c>
      <c r="D719" s="21" t="s">
        <v>193</v>
      </c>
      <c r="E719" s="6" t="s">
        <v>1087</v>
      </c>
      <c r="F719" s="6">
        <v>300</v>
      </c>
      <c r="G719" s="6" t="s">
        <v>248</v>
      </c>
      <c r="H719" s="4">
        <v>6500</v>
      </c>
      <c r="I719" s="6" t="s">
        <v>1078</v>
      </c>
      <c r="J719" s="48" t="s">
        <v>1128</v>
      </c>
    </row>
    <row r="720" spans="1:10" ht="51.75" x14ac:dyDescent="0.25">
      <c r="A720" s="48">
        <v>710</v>
      </c>
      <c r="B720" s="21" t="s">
        <v>194</v>
      </c>
      <c r="C720" s="6" t="s">
        <v>45</v>
      </c>
      <c r="D720" s="21" t="s">
        <v>193</v>
      </c>
      <c r="E720" s="6" t="s">
        <v>1088</v>
      </c>
      <c r="F720" s="6">
        <v>600</v>
      </c>
      <c r="G720" s="6" t="s">
        <v>248</v>
      </c>
      <c r="H720" s="4">
        <v>39000</v>
      </c>
      <c r="I720" s="6" t="s">
        <v>1080</v>
      </c>
      <c r="J720" s="48" t="s">
        <v>1128</v>
      </c>
    </row>
    <row r="721" spans="1:10" ht="51.75" x14ac:dyDescent="0.25">
      <c r="A721" s="48">
        <v>711</v>
      </c>
      <c r="B721" s="21" t="s">
        <v>194</v>
      </c>
      <c r="C721" s="6" t="s">
        <v>45</v>
      </c>
      <c r="D721" s="21" t="s">
        <v>193</v>
      </c>
      <c r="E721" s="6" t="s">
        <v>1089</v>
      </c>
      <c r="F721" s="6">
        <v>300</v>
      </c>
      <c r="G721" s="6" t="s">
        <v>248</v>
      </c>
      <c r="H721" s="4">
        <v>5500</v>
      </c>
      <c r="I721" s="6" t="s">
        <v>1078</v>
      </c>
      <c r="J721" s="48" t="s">
        <v>1128</v>
      </c>
    </row>
    <row r="722" spans="1:10" ht="51.75" x14ac:dyDescent="0.25">
      <c r="A722" s="48">
        <v>712</v>
      </c>
      <c r="B722" s="21" t="s">
        <v>194</v>
      </c>
      <c r="C722" s="6" t="s">
        <v>45</v>
      </c>
      <c r="D722" s="21" t="s">
        <v>193</v>
      </c>
      <c r="E722" s="6" t="s">
        <v>1090</v>
      </c>
      <c r="F722" s="6">
        <v>100</v>
      </c>
      <c r="G722" s="6" t="s">
        <v>248</v>
      </c>
      <c r="H722" s="4">
        <v>8000</v>
      </c>
      <c r="I722" s="6" t="s">
        <v>1078</v>
      </c>
      <c r="J722" s="48" t="s">
        <v>1128</v>
      </c>
    </row>
    <row r="723" spans="1:10" ht="51.75" x14ac:dyDescent="0.25">
      <c r="A723" s="48">
        <v>713</v>
      </c>
      <c r="B723" s="21" t="s">
        <v>194</v>
      </c>
      <c r="C723" s="6" t="s">
        <v>45</v>
      </c>
      <c r="D723" s="21" t="s">
        <v>193</v>
      </c>
      <c r="E723" s="6" t="s">
        <v>1091</v>
      </c>
      <c r="F723" s="6">
        <v>280</v>
      </c>
      <c r="G723" s="6" t="s">
        <v>248</v>
      </c>
      <c r="H723" s="4">
        <v>203000</v>
      </c>
      <c r="I723" s="6" t="s">
        <v>1078</v>
      </c>
      <c r="J723" s="48" t="s">
        <v>1128</v>
      </c>
    </row>
    <row r="724" spans="1:10" ht="51.75" x14ac:dyDescent="0.25">
      <c r="A724" s="48">
        <v>714</v>
      </c>
      <c r="B724" s="21" t="s">
        <v>194</v>
      </c>
      <c r="C724" s="6" t="s">
        <v>45</v>
      </c>
      <c r="D724" s="21" t="s">
        <v>193</v>
      </c>
      <c r="E724" s="6" t="s">
        <v>1092</v>
      </c>
      <c r="F724" s="6">
        <v>2400</v>
      </c>
      <c r="G724" s="6" t="s">
        <v>248</v>
      </c>
      <c r="H724" s="4">
        <v>24000</v>
      </c>
      <c r="I724" s="6" t="s">
        <v>1080</v>
      </c>
      <c r="J724" s="48" t="s">
        <v>1128</v>
      </c>
    </row>
    <row r="725" spans="1:10" ht="51.75" x14ac:dyDescent="0.25">
      <c r="A725" s="48">
        <v>715</v>
      </c>
      <c r="B725" s="21" t="s">
        <v>189</v>
      </c>
      <c r="C725" s="6" t="s">
        <v>367</v>
      </c>
      <c r="D725" s="21" t="s">
        <v>366</v>
      </c>
      <c r="E725" s="6" t="s">
        <v>1093</v>
      </c>
      <c r="F725" s="6">
        <v>115</v>
      </c>
      <c r="G725" s="6" t="s">
        <v>248</v>
      </c>
      <c r="H725" s="4">
        <v>3000</v>
      </c>
      <c r="I725" s="6" t="s">
        <v>1065</v>
      </c>
      <c r="J725" s="48" t="s">
        <v>1128</v>
      </c>
    </row>
    <row r="726" spans="1:10" ht="51.75" x14ac:dyDescent="0.25">
      <c r="A726" s="48">
        <v>716</v>
      </c>
      <c r="B726" s="21" t="s">
        <v>189</v>
      </c>
      <c r="C726" s="6" t="s">
        <v>367</v>
      </c>
      <c r="D726" s="21" t="s">
        <v>366</v>
      </c>
      <c r="E726" s="6" t="s">
        <v>1094</v>
      </c>
      <c r="F726" s="6">
        <v>80</v>
      </c>
      <c r="G726" s="6" t="s">
        <v>248</v>
      </c>
      <c r="H726" s="4">
        <v>5500</v>
      </c>
      <c r="I726" s="6" t="s">
        <v>1078</v>
      </c>
      <c r="J726" s="48" t="s">
        <v>1128</v>
      </c>
    </row>
    <row r="727" spans="1:10" ht="51.75" x14ac:dyDescent="0.25">
      <c r="A727" s="48">
        <v>717</v>
      </c>
      <c r="B727" s="21" t="s">
        <v>189</v>
      </c>
      <c r="C727" s="6" t="s">
        <v>367</v>
      </c>
      <c r="D727" s="21" t="s">
        <v>366</v>
      </c>
      <c r="E727" s="6" t="s">
        <v>1095</v>
      </c>
      <c r="F727" s="6">
        <v>10</v>
      </c>
      <c r="G727" s="6" t="s">
        <v>248</v>
      </c>
      <c r="H727" s="4">
        <v>260</v>
      </c>
      <c r="I727" s="6" t="s">
        <v>1080</v>
      </c>
      <c r="J727" s="48" t="s">
        <v>1128</v>
      </c>
    </row>
    <row r="728" spans="1:10" ht="51.75" x14ac:dyDescent="0.25">
      <c r="A728" s="48">
        <v>718</v>
      </c>
      <c r="B728" s="21" t="s">
        <v>189</v>
      </c>
      <c r="C728" s="6" t="s">
        <v>367</v>
      </c>
      <c r="D728" s="21" t="s">
        <v>366</v>
      </c>
      <c r="E728" s="6" t="s">
        <v>1096</v>
      </c>
      <c r="F728" s="6">
        <v>15</v>
      </c>
      <c r="G728" s="6" t="s">
        <v>248</v>
      </c>
      <c r="H728" s="4">
        <v>2000</v>
      </c>
      <c r="I728" s="6" t="s">
        <v>1080</v>
      </c>
      <c r="J728" s="48" t="s">
        <v>1128</v>
      </c>
    </row>
    <row r="729" spans="1:10" ht="77.25" x14ac:dyDescent="0.25">
      <c r="A729" s="48">
        <v>719</v>
      </c>
      <c r="B729" s="21" t="s">
        <v>190</v>
      </c>
      <c r="C729" s="6" t="s">
        <v>44</v>
      </c>
      <c r="D729" s="21" t="s">
        <v>191</v>
      </c>
      <c r="E729" s="6" t="s">
        <v>1097</v>
      </c>
      <c r="F729" s="6">
        <v>360</v>
      </c>
      <c r="G729" s="6" t="s">
        <v>248</v>
      </c>
      <c r="H729" s="4">
        <v>28500</v>
      </c>
      <c r="I729" s="6" t="s">
        <v>1065</v>
      </c>
      <c r="J729" s="48" t="s">
        <v>1128</v>
      </c>
    </row>
    <row r="730" spans="1:10" ht="77.25" x14ac:dyDescent="0.25">
      <c r="A730" s="48">
        <v>720</v>
      </c>
      <c r="B730" s="21" t="s">
        <v>190</v>
      </c>
      <c r="C730" s="6" t="s">
        <v>44</v>
      </c>
      <c r="D730" s="21" t="s">
        <v>191</v>
      </c>
      <c r="E730" s="6" t="s">
        <v>1068</v>
      </c>
      <c r="F730" s="6">
        <v>250</v>
      </c>
      <c r="G730" s="6" t="s">
        <v>248</v>
      </c>
      <c r="H730" s="4">
        <v>23000</v>
      </c>
      <c r="I730" s="6" t="s">
        <v>1065</v>
      </c>
      <c r="J730" s="48" t="s">
        <v>1128</v>
      </c>
    </row>
    <row r="731" spans="1:10" ht="77.25" x14ac:dyDescent="0.25">
      <c r="A731" s="48">
        <v>721</v>
      </c>
      <c r="B731" s="21" t="s">
        <v>190</v>
      </c>
      <c r="C731" s="6" t="s">
        <v>44</v>
      </c>
      <c r="D731" s="21" t="s">
        <v>191</v>
      </c>
      <c r="E731" s="6" t="s">
        <v>1098</v>
      </c>
      <c r="F731" s="6">
        <v>220</v>
      </c>
      <c r="G731" s="6" t="s">
        <v>248</v>
      </c>
      <c r="H731" s="4">
        <v>20200</v>
      </c>
      <c r="I731" s="6" t="s">
        <v>1065</v>
      </c>
      <c r="J731" s="48" t="s">
        <v>1128</v>
      </c>
    </row>
    <row r="732" spans="1:10" ht="77.25" x14ac:dyDescent="0.25">
      <c r="A732" s="48">
        <v>722</v>
      </c>
      <c r="B732" s="21" t="s">
        <v>190</v>
      </c>
      <c r="C732" s="6" t="s">
        <v>44</v>
      </c>
      <c r="D732" s="21" t="s">
        <v>191</v>
      </c>
      <c r="E732" s="6" t="s">
        <v>1099</v>
      </c>
      <c r="F732" s="6">
        <v>60</v>
      </c>
      <c r="G732" s="6" t="s">
        <v>248</v>
      </c>
      <c r="H732" s="4">
        <v>7000</v>
      </c>
      <c r="I732" s="6" t="s">
        <v>1078</v>
      </c>
      <c r="J732" s="48" t="s">
        <v>1128</v>
      </c>
    </row>
    <row r="733" spans="1:10" ht="64.5" x14ac:dyDescent="0.25">
      <c r="A733" s="48">
        <v>723</v>
      </c>
      <c r="B733" s="6" t="s">
        <v>1100</v>
      </c>
      <c r="C733" s="6" t="s">
        <v>1101</v>
      </c>
      <c r="D733" s="21" t="s">
        <v>1127</v>
      </c>
      <c r="E733" s="6" t="s">
        <v>1102</v>
      </c>
      <c r="F733" s="6">
        <v>250</v>
      </c>
      <c r="G733" s="6" t="s">
        <v>248</v>
      </c>
      <c r="H733" s="4">
        <v>3500</v>
      </c>
      <c r="I733" s="6" t="s">
        <v>1065</v>
      </c>
      <c r="J733" s="48" t="s">
        <v>1128</v>
      </c>
    </row>
    <row r="734" spans="1:10" ht="25.5" x14ac:dyDescent="0.25">
      <c r="A734" s="48">
        <v>724</v>
      </c>
      <c r="B734" s="47" t="s">
        <v>112</v>
      </c>
      <c r="C734" s="6" t="s">
        <v>1103</v>
      </c>
      <c r="D734" s="9" t="s">
        <v>87</v>
      </c>
      <c r="E734" s="6" t="s">
        <v>1104</v>
      </c>
      <c r="F734" s="6">
        <v>220</v>
      </c>
      <c r="G734" s="6" t="s">
        <v>18</v>
      </c>
      <c r="H734" s="4">
        <v>48000</v>
      </c>
      <c r="I734" s="6" t="s">
        <v>1078</v>
      </c>
      <c r="J734" s="48" t="s">
        <v>1128</v>
      </c>
    </row>
    <row r="735" spans="1:10" ht="25.5" x14ac:dyDescent="0.25">
      <c r="A735" s="48">
        <v>725</v>
      </c>
      <c r="B735" s="47" t="s">
        <v>112</v>
      </c>
      <c r="C735" s="6" t="s">
        <v>1103</v>
      </c>
      <c r="D735" s="9" t="s">
        <v>87</v>
      </c>
      <c r="E735" s="6" t="s">
        <v>1105</v>
      </c>
      <c r="F735" s="6">
        <v>220</v>
      </c>
      <c r="G735" s="6" t="s">
        <v>18</v>
      </c>
      <c r="H735" s="4">
        <v>48000</v>
      </c>
      <c r="I735" s="6" t="s">
        <v>1078</v>
      </c>
      <c r="J735" s="48" t="s">
        <v>1128</v>
      </c>
    </row>
    <row r="736" spans="1:10" ht="38.25" x14ac:dyDescent="0.25">
      <c r="A736" s="48">
        <v>726</v>
      </c>
      <c r="B736" s="47" t="s">
        <v>112</v>
      </c>
      <c r="C736" s="6" t="s">
        <v>1047</v>
      </c>
      <c r="D736" s="9" t="s">
        <v>88</v>
      </c>
      <c r="E736" s="6" t="s">
        <v>1106</v>
      </c>
      <c r="F736" s="6">
        <v>600</v>
      </c>
      <c r="G736" s="6" t="s">
        <v>18</v>
      </c>
      <c r="H736" s="4">
        <v>76000</v>
      </c>
      <c r="I736" s="6" t="s">
        <v>1078</v>
      </c>
      <c r="J736" s="48" t="s">
        <v>1128</v>
      </c>
    </row>
    <row r="737" spans="1:10" ht="25.5" x14ac:dyDescent="0.25">
      <c r="A737" s="48">
        <v>727</v>
      </c>
      <c r="B737" s="47" t="s">
        <v>112</v>
      </c>
      <c r="C737" s="6" t="s">
        <v>1047</v>
      </c>
      <c r="D737" s="9" t="s">
        <v>88</v>
      </c>
      <c r="E737" s="6" t="s">
        <v>1107</v>
      </c>
      <c r="F737" s="6">
        <v>220</v>
      </c>
      <c r="G737" s="6" t="s">
        <v>18</v>
      </c>
      <c r="H737" s="4">
        <v>48000</v>
      </c>
      <c r="I737" s="6" t="s">
        <v>1078</v>
      </c>
      <c r="J737" s="48" t="s">
        <v>1128</v>
      </c>
    </row>
    <row r="738" spans="1:10" ht="38.25" x14ac:dyDescent="0.25">
      <c r="A738" s="48">
        <v>728</v>
      </c>
      <c r="B738" s="47" t="s">
        <v>112</v>
      </c>
      <c r="C738" s="6" t="s">
        <v>1103</v>
      </c>
      <c r="D738" s="9" t="s">
        <v>87</v>
      </c>
      <c r="E738" s="6" t="s">
        <v>1108</v>
      </c>
      <c r="F738" s="6">
        <v>220</v>
      </c>
      <c r="G738" s="6" t="s">
        <v>18</v>
      </c>
      <c r="H738" s="4">
        <v>48000</v>
      </c>
      <c r="I738" s="6" t="s">
        <v>1078</v>
      </c>
      <c r="J738" s="48" t="s">
        <v>1128</v>
      </c>
    </row>
    <row r="739" spans="1:10" ht="38.25" x14ac:dyDescent="0.25">
      <c r="A739" s="48">
        <v>729</v>
      </c>
      <c r="B739" s="47" t="s">
        <v>112</v>
      </c>
      <c r="C739" s="6" t="s">
        <v>1047</v>
      </c>
      <c r="D739" s="9" t="s">
        <v>88</v>
      </c>
      <c r="E739" s="6" t="s">
        <v>1109</v>
      </c>
      <c r="F739" s="6">
        <v>3000</v>
      </c>
      <c r="G739" s="6" t="s">
        <v>70</v>
      </c>
      <c r="H739" s="4">
        <v>15000</v>
      </c>
      <c r="I739" s="6" t="s">
        <v>1078</v>
      </c>
      <c r="J739" s="48" t="s">
        <v>1128</v>
      </c>
    </row>
    <row r="740" spans="1:10" ht="25.5" x14ac:dyDescent="0.25">
      <c r="A740" s="48">
        <v>730</v>
      </c>
      <c r="B740" s="9" t="s">
        <v>114</v>
      </c>
      <c r="C740" s="6" t="s">
        <v>101</v>
      </c>
      <c r="D740" s="9" t="s">
        <v>21</v>
      </c>
      <c r="E740" s="6" t="s">
        <v>1110</v>
      </c>
      <c r="F740" s="6">
        <v>2500</v>
      </c>
      <c r="G740" s="6" t="s">
        <v>70</v>
      </c>
      <c r="H740" s="4">
        <v>50000</v>
      </c>
      <c r="I740" s="6" t="s">
        <v>1078</v>
      </c>
      <c r="J740" s="48" t="s">
        <v>1128</v>
      </c>
    </row>
    <row r="741" spans="1:10" ht="25.5" x14ac:dyDescent="0.25">
      <c r="A741" s="48">
        <v>731</v>
      </c>
      <c r="B741" s="9" t="s">
        <v>113</v>
      </c>
      <c r="C741" s="6" t="s">
        <v>19</v>
      </c>
      <c r="D741" s="9" t="s">
        <v>94</v>
      </c>
      <c r="E741" s="6" t="s">
        <v>1111</v>
      </c>
      <c r="F741" s="6">
        <v>270</v>
      </c>
      <c r="G741" s="6" t="s">
        <v>18</v>
      </c>
      <c r="H741" s="4">
        <v>105000</v>
      </c>
      <c r="I741" s="6" t="s">
        <v>1078</v>
      </c>
      <c r="J741" s="48" t="s">
        <v>1128</v>
      </c>
    </row>
    <row r="742" spans="1:10" ht="51" x14ac:dyDescent="0.25">
      <c r="A742" s="48">
        <v>732</v>
      </c>
      <c r="B742" s="6" t="s">
        <v>878</v>
      </c>
      <c r="C742" s="6" t="s">
        <v>1112</v>
      </c>
      <c r="D742" s="6" t="s">
        <v>1113</v>
      </c>
      <c r="E742" s="6" t="s">
        <v>1114</v>
      </c>
      <c r="F742" s="6">
        <v>70</v>
      </c>
      <c r="G742" s="6" t="s">
        <v>1115</v>
      </c>
      <c r="H742" s="4">
        <v>16000</v>
      </c>
      <c r="I742" s="6" t="s">
        <v>1065</v>
      </c>
      <c r="J742" s="48" t="s">
        <v>1128</v>
      </c>
    </row>
    <row r="743" spans="1:10" ht="25.5" x14ac:dyDescent="0.25">
      <c r="A743" s="48">
        <v>733</v>
      </c>
      <c r="B743" s="6" t="s">
        <v>770</v>
      </c>
      <c r="C743" s="6" t="s">
        <v>27</v>
      </c>
      <c r="D743" s="6" t="s">
        <v>771</v>
      </c>
      <c r="E743" s="6" t="s">
        <v>1116</v>
      </c>
      <c r="F743" s="6">
        <v>260</v>
      </c>
      <c r="G743" s="6" t="s">
        <v>1115</v>
      </c>
      <c r="H743" s="4">
        <v>8000</v>
      </c>
      <c r="I743" s="6" t="s">
        <v>1065</v>
      </c>
      <c r="J743" s="48" t="s">
        <v>1128</v>
      </c>
    </row>
    <row r="744" spans="1:10" ht="25.5" x14ac:dyDescent="0.25">
      <c r="A744" s="48">
        <v>734</v>
      </c>
      <c r="B744" s="6" t="s">
        <v>770</v>
      </c>
      <c r="C744" s="6" t="s">
        <v>27</v>
      </c>
      <c r="D744" s="6" t="s">
        <v>771</v>
      </c>
      <c r="E744" s="6" t="s">
        <v>1117</v>
      </c>
      <c r="F744" s="6">
        <v>140</v>
      </c>
      <c r="G744" s="6" t="s">
        <v>1115</v>
      </c>
      <c r="H744" s="4">
        <v>5000</v>
      </c>
      <c r="I744" s="6" t="s">
        <v>1065</v>
      </c>
      <c r="J744" s="48" t="s">
        <v>1128</v>
      </c>
    </row>
    <row r="745" spans="1:10" ht="25.5" x14ac:dyDescent="0.25">
      <c r="A745" s="48">
        <v>735</v>
      </c>
      <c r="B745" s="6" t="s">
        <v>770</v>
      </c>
      <c r="C745" s="6" t="s">
        <v>27</v>
      </c>
      <c r="D745" s="6" t="s">
        <v>771</v>
      </c>
      <c r="E745" s="6" t="s">
        <v>1118</v>
      </c>
      <c r="F745" s="6">
        <v>549</v>
      </c>
      <c r="G745" s="6" t="s">
        <v>1115</v>
      </c>
      <c r="H745" s="4">
        <v>28000</v>
      </c>
      <c r="I745" s="6" t="s">
        <v>1065</v>
      </c>
      <c r="J745" s="48" t="s">
        <v>1128</v>
      </c>
    </row>
    <row r="746" spans="1:10" ht="39" x14ac:dyDescent="0.25">
      <c r="A746" s="48">
        <v>736</v>
      </c>
      <c r="B746" s="6" t="s">
        <v>120</v>
      </c>
      <c r="C746" s="6" t="s">
        <v>123</v>
      </c>
      <c r="D746" s="21" t="s">
        <v>126</v>
      </c>
      <c r="E746" s="6" t="s">
        <v>36</v>
      </c>
      <c r="F746" s="6">
        <v>400</v>
      </c>
      <c r="G746" s="6" t="s">
        <v>1016</v>
      </c>
      <c r="H746" s="5">
        <v>270000</v>
      </c>
      <c r="I746" s="6" t="s">
        <v>1119</v>
      </c>
      <c r="J746" s="48" t="s">
        <v>1128</v>
      </c>
    </row>
    <row r="747" spans="1:10" ht="76.5" x14ac:dyDescent="0.25">
      <c r="A747" s="48">
        <v>737</v>
      </c>
      <c r="B747" s="6" t="s">
        <v>894</v>
      </c>
      <c r="C747" s="6" t="s">
        <v>33</v>
      </c>
      <c r="D747" s="6" t="s">
        <v>987</v>
      </c>
      <c r="E747" s="6" t="s">
        <v>1120</v>
      </c>
      <c r="F747" s="7">
        <v>6000</v>
      </c>
      <c r="G747" s="6" t="s">
        <v>248</v>
      </c>
      <c r="H747" s="5">
        <v>11000</v>
      </c>
      <c r="I747" s="6" t="s">
        <v>1121</v>
      </c>
      <c r="J747" s="48" t="s">
        <v>1128</v>
      </c>
    </row>
    <row r="748" spans="1:10" ht="76.5" x14ac:dyDescent="0.25">
      <c r="A748" s="48">
        <v>738</v>
      </c>
      <c r="B748" s="6" t="s">
        <v>894</v>
      </c>
      <c r="C748" s="6" t="s">
        <v>33</v>
      </c>
      <c r="D748" s="6" t="s">
        <v>987</v>
      </c>
      <c r="E748" s="6" t="s">
        <v>1122</v>
      </c>
      <c r="F748" s="7">
        <v>6000</v>
      </c>
      <c r="G748" s="6" t="s">
        <v>248</v>
      </c>
      <c r="H748" s="4">
        <v>8000</v>
      </c>
      <c r="I748" s="6" t="s">
        <v>1065</v>
      </c>
      <c r="J748" s="48" t="s">
        <v>1128</v>
      </c>
    </row>
    <row r="749" spans="1:10" ht="38.25" x14ac:dyDescent="0.25">
      <c r="A749" s="48">
        <v>739</v>
      </c>
      <c r="B749" s="6" t="s">
        <v>109</v>
      </c>
      <c r="C749" s="6" t="s">
        <v>13</v>
      </c>
      <c r="D749" s="6" t="s">
        <v>84</v>
      </c>
      <c r="E749" s="6" t="s">
        <v>1123</v>
      </c>
      <c r="F749" s="6">
        <v>15</v>
      </c>
      <c r="G749" s="6" t="s">
        <v>2</v>
      </c>
      <c r="H749" s="5">
        <v>3000</v>
      </c>
      <c r="I749" s="6" t="s">
        <v>110</v>
      </c>
      <c r="J749" s="48" t="s">
        <v>1128</v>
      </c>
    </row>
    <row r="750" spans="1:10" ht="38.25" x14ac:dyDescent="0.25">
      <c r="A750" s="48">
        <v>740</v>
      </c>
      <c r="B750" s="6" t="s">
        <v>109</v>
      </c>
      <c r="C750" s="6" t="s">
        <v>13</v>
      </c>
      <c r="D750" s="6" t="s">
        <v>84</v>
      </c>
      <c r="E750" s="6" t="s">
        <v>1124</v>
      </c>
      <c r="F750" s="6">
        <v>55</v>
      </c>
      <c r="G750" s="6" t="s">
        <v>2</v>
      </c>
      <c r="H750" s="5">
        <v>4000</v>
      </c>
      <c r="I750" s="6" t="s">
        <v>110</v>
      </c>
      <c r="J750" s="48" t="s">
        <v>1128</v>
      </c>
    </row>
    <row r="751" spans="1:10" ht="38.25" x14ac:dyDescent="0.25">
      <c r="A751" s="48">
        <v>741</v>
      </c>
      <c r="B751" s="6" t="s">
        <v>109</v>
      </c>
      <c r="C751" s="6" t="s">
        <v>13</v>
      </c>
      <c r="D751" s="6" t="s">
        <v>84</v>
      </c>
      <c r="E751" s="6" t="s">
        <v>1125</v>
      </c>
      <c r="F751" s="6">
        <v>25</v>
      </c>
      <c r="G751" s="6" t="s">
        <v>2</v>
      </c>
      <c r="H751" s="5">
        <v>72000</v>
      </c>
      <c r="I751" s="6" t="s">
        <v>110</v>
      </c>
      <c r="J751" s="48" t="s">
        <v>1128</v>
      </c>
    </row>
    <row r="752" spans="1:10" ht="38.25" x14ac:dyDescent="0.25">
      <c r="A752" s="48">
        <v>742</v>
      </c>
      <c r="B752" s="6" t="s">
        <v>109</v>
      </c>
      <c r="C752" s="6" t="s">
        <v>15</v>
      </c>
      <c r="D752" s="6" t="s">
        <v>85</v>
      </c>
      <c r="E752" s="6" t="s">
        <v>1126</v>
      </c>
      <c r="F752" s="6">
        <v>5500</v>
      </c>
      <c r="G752" s="6" t="s">
        <v>2</v>
      </c>
      <c r="H752" s="5">
        <v>10000</v>
      </c>
      <c r="I752" s="6" t="s">
        <v>103</v>
      </c>
      <c r="J752" s="48" t="s">
        <v>1128</v>
      </c>
    </row>
    <row r="753" spans="1:10" ht="38.25" x14ac:dyDescent="0.25">
      <c r="A753" s="48">
        <v>743</v>
      </c>
      <c r="B753" s="6" t="s">
        <v>109</v>
      </c>
      <c r="C753" s="6" t="s">
        <v>15</v>
      </c>
      <c r="D753" s="6" t="s">
        <v>85</v>
      </c>
      <c r="E753" s="6" t="s">
        <v>16</v>
      </c>
      <c r="F753" s="6">
        <v>2500</v>
      </c>
      <c r="G753" s="6" t="s">
        <v>2</v>
      </c>
      <c r="H753" s="5">
        <v>3400</v>
      </c>
      <c r="I753" s="6" t="s">
        <v>103</v>
      </c>
      <c r="J753" s="48" t="s">
        <v>1128</v>
      </c>
    </row>
    <row r="754" spans="1:10" ht="38.25" x14ac:dyDescent="0.25">
      <c r="A754" s="48">
        <v>744</v>
      </c>
      <c r="B754" s="6" t="s">
        <v>109</v>
      </c>
      <c r="C754" s="6" t="s">
        <v>15</v>
      </c>
      <c r="D754" s="6" t="s">
        <v>85</v>
      </c>
      <c r="E754" s="6" t="s">
        <v>908</v>
      </c>
      <c r="F754" s="6">
        <v>2000</v>
      </c>
      <c r="G754" s="6" t="s">
        <v>899</v>
      </c>
      <c r="H754" s="5">
        <v>3000</v>
      </c>
      <c r="I754" s="6" t="s">
        <v>1065</v>
      </c>
      <c r="J754" s="48" t="s">
        <v>1128</v>
      </c>
    </row>
    <row r="755" spans="1:10" ht="63.75" x14ac:dyDescent="0.25">
      <c r="A755" s="48">
        <v>745</v>
      </c>
      <c r="B755" s="6" t="s">
        <v>973</v>
      </c>
      <c r="C755" s="6" t="s">
        <v>61</v>
      </c>
      <c r="D755" s="6" t="s">
        <v>102</v>
      </c>
      <c r="E755" s="6" t="s">
        <v>974</v>
      </c>
      <c r="F755" s="6">
        <v>6000</v>
      </c>
      <c r="G755" s="6" t="s">
        <v>248</v>
      </c>
      <c r="H755" s="4">
        <v>10000</v>
      </c>
      <c r="I755" s="6" t="s">
        <v>1065</v>
      </c>
      <c r="J755" s="48" t="s">
        <v>1128</v>
      </c>
    </row>
    <row r="756" spans="1:10" ht="51" x14ac:dyDescent="0.25">
      <c r="A756" s="48">
        <v>746</v>
      </c>
      <c r="B756" s="6" t="s">
        <v>973</v>
      </c>
      <c r="C756" s="6" t="s">
        <v>61</v>
      </c>
      <c r="D756" s="6" t="s">
        <v>102</v>
      </c>
      <c r="E756" s="6" t="s">
        <v>978</v>
      </c>
      <c r="F756" s="6">
        <v>5000</v>
      </c>
      <c r="G756" s="6" t="s">
        <v>248</v>
      </c>
      <c r="H756" s="4">
        <v>9000</v>
      </c>
      <c r="I756" s="6" t="s">
        <v>1065</v>
      </c>
      <c r="J756" s="48" t="s">
        <v>1128</v>
      </c>
    </row>
    <row r="757" spans="1:10" x14ac:dyDescent="0.25">
      <c r="A757" s="48"/>
      <c r="B757" s="92"/>
      <c r="C757" s="92"/>
      <c r="D757" s="92"/>
      <c r="E757" s="95" t="s">
        <v>1129</v>
      </c>
      <c r="F757" s="92"/>
      <c r="G757" s="92"/>
      <c r="H757" s="94"/>
      <c r="I757" s="92"/>
      <c r="J757" s="62"/>
    </row>
    <row r="758" spans="1:10" ht="38.25" x14ac:dyDescent="0.25">
      <c r="A758" s="48">
        <v>747</v>
      </c>
      <c r="B758" s="48" t="s">
        <v>1130</v>
      </c>
      <c r="C758" s="48" t="s">
        <v>22</v>
      </c>
      <c r="D758" s="48" t="s">
        <v>1142</v>
      </c>
      <c r="E758" s="48" t="s">
        <v>1131</v>
      </c>
      <c r="F758" s="48" t="s">
        <v>1132</v>
      </c>
      <c r="G758" s="48" t="s">
        <v>1133</v>
      </c>
      <c r="H758" s="2">
        <v>32416</v>
      </c>
      <c r="I758" s="48" t="s">
        <v>1139</v>
      </c>
      <c r="J758" s="48" t="s">
        <v>1129</v>
      </c>
    </row>
    <row r="759" spans="1:10" ht="38.25" x14ac:dyDescent="0.25">
      <c r="A759" s="48">
        <v>748</v>
      </c>
      <c r="B759" s="48" t="s">
        <v>1130</v>
      </c>
      <c r="C759" s="48" t="s">
        <v>22</v>
      </c>
      <c r="D759" s="48" t="s">
        <v>1142</v>
      </c>
      <c r="E759" s="48" t="s">
        <v>1134</v>
      </c>
      <c r="F759" s="51">
        <v>14000</v>
      </c>
      <c r="G759" s="48" t="s">
        <v>1133</v>
      </c>
      <c r="H759" s="2">
        <v>32416</v>
      </c>
      <c r="I759" s="48" t="s">
        <v>1139</v>
      </c>
      <c r="J759" s="48" t="s">
        <v>1129</v>
      </c>
    </row>
    <row r="760" spans="1:10" ht="38.25" x14ac:dyDescent="0.25">
      <c r="A760" s="48">
        <v>749</v>
      </c>
      <c r="B760" s="48" t="s">
        <v>1130</v>
      </c>
      <c r="C760" s="48" t="s">
        <v>22</v>
      </c>
      <c r="D760" s="48" t="s">
        <v>1142</v>
      </c>
      <c r="E760" s="48" t="s">
        <v>1135</v>
      </c>
      <c r="F760" s="51">
        <v>37000</v>
      </c>
      <c r="G760" s="48" t="s">
        <v>1133</v>
      </c>
      <c r="H760" s="2">
        <v>32416</v>
      </c>
      <c r="I760" s="48" t="s">
        <v>1139</v>
      </c>
      <c r="J760" s="48" t="s">
        <v>1129</v>
      </c>
    </row>
    <row r="761" spans="1:10" ht="38.25" x14ac:dyDescent="0.25">
      <c r="A761" s="48">
        <v>750</v>
      </c>
      <c r="B761" s="48" t="s">
        <v>1130</v>
      </c>
      <c r="C761" s="48" t="s">
        <v>22</v>
      </c>
      <c r="D761" s="48" t="s">
        <v>1142</v>
      </c>
      <c r="E761" s="48" t="s">
        <v>1136</v>
      </c>
      <c r="F761" s="51">
        <v>21000</v>
      </c>
      <c r="G761" s="48" t="s">
        <v>1133</v>
      </c>
      <c r="H761" s="2">
        <v>32416</v>
      </c>
      <c r="I761" s="48" t="s">
        <v>1139</v>
      </c>
      <c r="J761" s="48" t="s">
        <v>1129</v>
      </c>
    </row>
    <row r="762" spans="1:10" ht="38.25" x14ac:dyDescent="0.25">
      <c r="A762" s="48">
        <v>751</v>
      </c>
      <c r="B762" s="48" t="s">
        <v>1130</v>
      </c>
      <c r="C762" s="48" t="s">
        <v>22</v>
      </c>
      <c r="D762" s="48" t="s">
        <v>1142</v>
      </c>
      <c r="E762" s="48" t="s">
        <v>1137</v>
      </c>
      <c r="F762" s="51">
        <v>1000</v>
      </c>
      <c r="G762" s="48" t="s">
        <v>1133</v>
      </c>
      <c r="H762" s="2">
        <v>32416</v>
      </c>
      <c r="I762" s="48" t="s">
        <v>1139</v>
      </c>
      <c r="J762" s="48" t="s">
        <v>1129</v>
      </c>
    </row>
    <row r="763" spans="1:10" ht="38.25" x14ac:dyDescent="0.25">
      <c r="A763" s="48">
        <v>752</v>
      </c>
      <c r="B763" s="48" t="s">
        <v>1130</v>
      </c>
      <c r="C763" s="48" t="s">
        <v>22</v>
      </c>
      <c r="D763" s="48" t="s">
        <v>1142</v>
      </c>
      <c r="E763" s="48" t="s">
        <v>1138</v>
      </c>
      <c r="F763" s="51">
        <v>1000</v>
      </c>
      <c r="G763" s="48" t="s">
        <v>1133</v>
      </c>
      <c r="H763" s="2">
        <v>32416</v>
      </c>
      <c r="I763" s="48" t="s">
        <v>1139</v>
      </c>
      <c r="J763" s="48" t="s">
        <v>1129</v>
      </c>
    </row>
    <row r="764" spans="1:10" ht="38.25" x14ac:dyDescent="0.25">
      <c r="A764" s="48">
        <v>753</v>
      </c>
      <c r="B764" s="48" t="s">
        <v>1143</v>
      </c>
      <c r="C764" s="48" t="s">
        <v>1144</v>
      </c>
      <c r="D764" s="48" t="s">
        <v>631</v>
      </c>
      <c r="E764" s="48" t="s">
        <v>1145</v>
      </c>
      <c r="F764" s="51">
        <v>520000</v>
      </c>
      <c r="G764" s="48" t="s">
        <v>1133</v>
      </c>
      <c r="H764" s="2">
        <v>343200</v>
      </c>
      <c r="I764" s="48" t="s">
        <v>1141</v>
      </c>
      <c r="J764" s="48" t="s">
        <v>1129</v>
      </c>
    </row>
    <row r="765" spans="1:10" ht="38.25" x14ac:dyDescent="0.25">
      <c r="A765" s="48">
        <v>754</v>
      </c>
      <c r="B765" s="48" t="s">
        <v>1146</v>
      </c>
      <c r="C765" s="25" t="s">
        <v>1154</v>
      </c>
      <c r="D765" s="48" t="s">
        <v>1147</v>
      </c>
      <c r="E765" s="48" t="s">
        <v>1146</v>
      </c>
      <c r="F765" s="48">
        <v>1</v>
      </c>
      <c r="G765" s="48" t="s">
        <v>1133</v>
      </c>
      <c r="H765" s="49">
        <v>100000</v>
      </c>
      <c r="I765" s="48" t="s">
        <v>1139</v>
      </c>
      <c r="J765" s="48" t="s">
        <v>1129</v>
      </c>
    </row>
    <row r="766" spans="1:10" ht="38.25" x14ac:dyDescent="0.25">
      <c r="A766" s="48">
        <v>755</v>
      </c>
      <c r="B766" s="48" t="s">
        <v>1149</v>
      </c>
      <c r="C766" s="25" t="s">
        <v>1155</v>
      </c>
      <c r="D766" s="48" t="s">
        <v>1149</v>
      </c>
      <c r="E766" s="48" t="s">
        <v>1148</v>
      </c>
      <c r="F766" s="48">
        <v>1</v>
      </c>
      <c r="G766" s="48" t="s">
        <v>1133</v>
      </c>
      <c r="H766" s="2">
        <v>61230</v>
      </c>
      <c r="I766" s="48" t="s">
        <v>1140</v>
      </c>
      <c r="J766" s="48" t="s">
        <v>1129</v>
      </c>
    </row>
    <row r="767" spans="1:10" ht="63.75" x14ac:dyDescent="0.25">
      <c r="A767" s="48">
        <v>756</v>
      </c>
      <c r="B767" s="22" t="s">
        <v>189</v>
      </c>
      <c r="C767" s="26" t="s">
        <v>1150</v>
      </c>
      <c r="D767" s="22" t="s">
        <v>1151</v>
      </c>
      <c r="E767" s="48" t="s">
        <v>1152</v>
      </c>
      <c r="F767" s="48">
        <v>200</v>
      </c>
      <c r="G767" s="48" t="s">
        <v>248</v>
      </c>
      <c r="H767" s="49"/>
      <c r="I767" s="48" t="s">
        <v>1139</v>
      </c>
      <c r="J767" s="48" t="s">
        <v>1129</v>
      </c>
    </row>
    <row r="768" spans="1:10" ht="69.75" customHeight="1" x14ac:dyDescent="0.25">
      <c r="A768" s="48">
        <v>757</v>
      </c>
      <c r="B768" s="48" t="s">
        <v>189</v>
      </c>
      <c r="C768" s="25" t="s">
        <v>1150</v>
      </c>
      <c r="D768" s="48" t="s">
        <v>1151</v>
      </c>
      <c r="E768" s="48" t="s">
        <v>1153</v>
      </c>
      <c r="F768" s="48">
        <v>100</v>
      </c>
      <c r="G768" s="48" t="s">
        <v>248</v>
      </c>
      <c r="H768" s="49"/>
      <c r="I768" s="48" t="s">
        <v>1139</v>
      </c>
      <c r="J768" s="48" t="s">
        <v>1129</v>
      </c>
    </row>
    <row r="769" spans="1:10" ht="69.95" customHeight="1" x14ac:dyDescent="0.25">
      <c r="A769" s="48">
        <v>758</v>
      </c>
      <c r="B769" s="48" t="s">
        <v>189</v>
      </c>
      <c r="C769" s="48" t="s">
        <v>367</v>
      </c>
      <c r="D769" s="48" t="s">
        <v>366</v>
      </c>
      <c r="E769" s="48" t="s">
        <v>1156</v>
      </c>
      <c r="F769" s="48">
        <v>50</v>
      </c>
      <c r="G769" s="48" t="s">
        <v>248</v>
      </c>
      <c r="H769" s="2"/>
      <c r="I769" s="48" t="s">
        <v>1139</v>
      </c>
      <c r="J769" s="48" t="s">
        <v>1129</v>
      </c>
    </row>
    <row r="770" spans="1:10" ht="69.95" customHeight="1" x14ac:dyDescent="0.25">
      <c r="A770" s="48">
        <v>759</v>
      </c>
      <c r="B770" s="48" t="s">
        <v>189</v>
      </c>
      <c r="C770" s="48" t="s">
        <v>367</v>
      </c>
      <c r="D770" s="48" t="s">
        <v>366</v>
      </c>
      <c r="E770" s="48" t="s">
        <v>1157</v>
      </c>
      <c r="F770" s="48">
        <v>10</v>
      </c>
      <c r="G770" s="48" t="s">
        <v>70</v>
      </c>
      <c r="H770" s="2"/>
      <c r="I770" s="48" t="s">
        <v>1139</v>
      </c>
      <c r="J770" s="48" t="s">
        <v>1129</v>
      </c>
    </row>
    <row r="771" spans="1:10" ht="69.95" customHeight="1" x14ac:dyDescent="0.25">
      <c r="A771" s="48">
        <v>760</v>
      </c>
      <c r="B771" s="48" t="s">
        <v>189</v>
      </c>
      <c r="C771" s="48" t="s">
        <v>367</v>
      </c>
      <c r="D771" s="48" t="s">
        <v>366</v>
      </c>
      <c r="E771" s="48" t="s">
        <v>1158</v>
      </c>
      <c r="F771" s="48">
        <v>10</v>
      </c>
      <c r="G771" s="48" t="s">
        <v>70</v>
      </c>
      <c r="H771" s="2"/>
      <c r="I771" s="48" t="s">
        <v>1139</v>
      </c>
      <c r="J771" s="48" t="s">
        <v>1129</v>
      </c>
    </row>
    <row r="772" spans="1:10" ht="69.95" customHeight="1" x14ac:dyDescent="0.25">
      <c r="A772" s="48">
        <v>761</v>
      </c>
      <c r="B772" s="48" t="s">
        <v>189</v>
      </c>
      <c r="C772" s="48" t="s">
        <v>367</v>
      </c>
      <c r="D772" s="48" t="s">
        <v>366</v>
      </c>
      <c r="E772" s="48" t="s">
        <v>1159</v>
      </c>
      <c r="F772" s="48">
        <v>20</v>
      </c>
      <c r="G772" s="48" t="s">
        <v>248</v>
      </c>
      <c r="H772" s="2"/>
      <c r="I772" s="48" t="s">
        <v>1139</v>
      </c>
      <c r="J772" s="48" t="s">
        <v>1129</v>
      </c>
    </row>
    <row r="773" spans="1:10" ht="69.95" customHeight="1" x14ac:dyDescent="0.25">
      <c r="A773" s="48">
        <v>762</v>
      </c>
      <c r="B773" s="48" t="s">
        <v>189</v>
      </c>
      <c r="C773" s="48" t="s">
        <v>367</v>
      </c>
      <c r="D773" s="48" t="s">
        <v>366</v>
      </c>
      <c r="E773" s="48" t="s">
        <v>1160</v>
      </c>
      <c r="F773" s="48">
        <v>30</v>
      </c>
      <c r="G773" s="48" t="s">
        <v>248</v>
      </c>
      <c r="H773" s="2"/>
      <c r="I773" s="48" t="s">
        <v>1139</v>
      </c>
      <c r="J773" s="48" t="s">
        <v>1129</v>
      </c>
    </row>
    <row r="774" spans="1:10" ht="69.95" customHeight="1" x14ac:dyDescent="0.25">
      <c r="A774" s="48">
        <v>763</v>
      </c>
      <c r="B774" s="48" t="s">
        <v>189</v>
      </c>
      <c r="C774" s="48" t="s">
        <v>367</v>
      </c>
      <c r="D774" s="48" t="s">
        <v>366</v>
      </c>
      <c r="E774" s="48" t="s">
        <v>1161</v>
      </c>
      <c r="F774" s="48">
        <v>10</v>
      </c>
      <c r="G774" s="48" t="s">
        <v>248</v>
      </c>
      <c r="H774" s="2"/>
      <c r="I774" s="48" t="s">
        <v>1139</v>
      </c>
      <c r="J774" s="48" t="s">
        <v>1129</v>
      </c>
    </row>
    <row r="775" spans="1:10" ht="69.95" customHeight="1" x14ac:dyDescent="0.25">
      <c r="A775" s="48">
        <v>764</v>
      </c>
      <c r="B775" s="48" t="s">
        <v>189</v>
      </c>
      <c r="C775" s="23" t="s">
        <v>1164</v>
      </c>
      <c r="D775" s="23" t="s">
        <v>1165</v>
      </c>
      <c r="E775" s="23" t="s">
        <v>1162</v>
      </c>
      <c r="F775" s="23">
        <v>20</v>
      </c>
      <c r="G775" s="23" t="s">
        <v>248</v>
      </c>
      <c r="H775" s="39"/>
      <c r="I775" s="48" t="s">
        <v>1139</v>
      </c>
      <c r="J775" s="48" t="s">
        <v>1129</v>
      </c>
    </row>
    <row r="776" spans="1:10" ht="69.95" customHeight="1" x14ac:dyDescent="0.25">
      <c r="A776" s="48">
        <v>765</v>
      </c>
      <c r="B776" s="48" t="s">
        <v>189</v>
      </c>
      <c r="C776" s="23" t="s">
        <v>1164</v>
      </c>
      <c r="D776" s="23" t="s">
        <v>1165</v>
      </c>
      <c r="E776" s="48" t="s">
        <v>1163</v>
      </c>
      <c r="F776" s="48">
        <v>10</v>
      </c>
      <c r="G776" s="48" t="s">
        <v>248</v>
      </c>
      <c r="H776" s="2"/>
      <c r="I776" s="48" t="s">
        <v>1139</v>
      </c>
      <c r="J776" s="48" t="s">
        <v>1129</v>
      </c>
    </row>
    <row r="777" spans="1:10" ht="81.75" customHeight="1" x14ac:dyDescent="0.25">
      <c r="A777" s="48">
        <v>766</v>
      </c>
      <c r="B777" s="48" t="s">
        <v>189</v>
      </c>
      <c r="C777" s="23" t="s">
        <v>1167</v>
      </c>
      <c r="D777" s="48" t="s">
        <v>1168</v>
      </c>
      <c r="E777" s="48" t="s">
        <v>1166</v>
      </c>
      <c r="F777" s="48">
        <v>300</v>
      </c>
      <c r="G777" s="48" t="s">
        <v>248</v>
      </c>
      <c r="H777" s="2"/>
      <c r="I777" s="48" t="s">
        <v>1139</v>
      </c>
      <c r="J777" s="48" t="s">
        <v>1129</v>
      </c>
    </row>
    <row r="778" spans="1:10" ht="69.95" customHeight="1" x14ac:dyDescent="0.25">
      <c r="A778" s="48">
        <v>767</v>
      </c>
      <c r="B778" s="48" t="s">
        <v>194</v>
      </c>
      <c r="C778" s="48" t="s">
        <v>45</v>
      </c>
      <c r="D778" s="48" t="s">
        <v>193</v>
      </c>
      <c r="E778" s="48" t="s">
        <v>1169</v>
      </c>
      <c r="F778" s="48">
        <v>50</v>
      </c>
      <c r="G778" s="48" t="s">
        <v>248</v>
      </c>
      <c r="H778" s="2"/>
      <c r="I778" s="48" t="s">
        <v>1139</v>
      </c>
      <c r="J778" s="48" t="s">
        <v>1129</v>
      </c>
    </row>
    <row r="779" spans="1:10" ht="69.95" customHeight="1" x14ac:dyDescent="0.25">
      <c r="A779" s="48">
        <v>768</v>
      </c>
      <c r="B779" s="48" t="s">
        <v>1172</v>
      </c>
      <c r="C779" s="48" t="s">
        <v>1101</v>
      </c>
      <c r="D779" s="48" t="s">
        <v>1173</v>
      </c>
      <c r="E779" s="48" t="s">
        <v>1170</v>
      </c>
      <c r="F779" s="48">
        <v>300</v>
      </c>
      <c r="G779" s="48" t="s">
        <v>248</v>
      </c>
      <c r="H779" s="2"/>
      <c r="I779" s="48" t="s">
        <v>1139</v>
      </c>
      <c r="J779" s="48" t="s">
        <v>1129</v>
      </c>
    </row>
    <row r="780" spans="1:10" ht="69.95" customHeight="1" x14ac:dyDescent="0.25">
      <c r="A780" s="48">
        <v>769</v>
      </c>
      <c r="B780" s="48" t="s">
        <v>1172</v>
      </c>
      <c r="C780" s="48" t="s">
        <v>1101</v>
      </c>
      <c r="D780" s="48" t="s">
        <v>1173</v>
      </c>
      <c r="E780" s="48" t="s">
        <v>1171</v>
      </c>
      <c r="F780" s="48">
        <v>100</v>
      </c>
      <c r="G780" s="48" t="s">
        <v>248</v>
      </c>
      <c r="H780" s="2"/>
      <c r="I780" s="48" t="s">
        <v>1139</v>
      </c>
      <c r="J780" s="48" t="s">
        <v>1129</v>
      </c>
    </row>
    <row r="781" spans="1:10" ht="69.95" customHeight="1" x14ac:dyDescent="0.25">
      <c r="A781" s="48">
        <v>770</v>
      </c>
      <c r="B781" s="48" t="s">
        <v>190</v>
      </c>
      <c r="C781" s="48" t="s">
        <v>1189</v>
      </c>
      <c r="D781" s="48" t="s">
        <v>1192</v>
      </c>
      <c r="E781" s="48" t="s">
        <v>1174</v>
      </c>
      <c r="F781" s="48">
        <v>10</v>
      </c>
      <c r="G781" s="48" t="s">
        <v>248</v>
      </c>
      <c r="H781" s="2"/>
      <c r="I781" s="48" t="s">
        <v>1139</v>
      </c>
      <c r="J781" s="48" t="s">
        <v>1129</v>
      </c>
    </row>
    <row r="782" spans="1:10" ht="93.75" customHeight="1" x14ac:dyDescent="0.25">
      <c r="A782" s="48">
        <v>771</v>
      </c>
      <c r="B782" s="48" t="s">
        <v>190</v>
      </c>
      <c r="C782" s="48" t="s">
        <v>1190</v>
      </c>
      <c r="D782" s="48" t="s">
        <v>1193</v>
      </c>
      <c r="E782" s="48" t="s">
        <v>1175</v>
      </c>
      <c r="F782" s="48">
        <v>40</v>
      </c>
      <c r="G782" s="48" t="s">
        <v>70</v>
      </c>
      <c r="H782" s="2"/>
      <c r="I782" s="48" t="s">
        <v>1139</v>
      </c>
      <c r="J782" s="48" t="s">
        <v>1129</v>
      </c>
    </row>
    <row r="783" spans="1:10" ht="95.25" customHeight="1" x14ac:dyDescent="0.25">
      <c r="A783" s="48">
        <v>772</v>
      </c>
      <c r="B783" s="48" t="s">
        <v>190</v>
      </c>
      <c r="C783" s="48" t="s">
        <v>1191</v>
      </c>
      <c r="D783" s="48" t="s">
        <v>1194</v>
      </c>
      <c r="E783" s="48" t="s">
        <v>1176</v>
      </c>
      <c r="F783" s="48">
        <v>10</v>
      </c>
      <c r="G783" s="48" t="s">
        <v>248</v>
      </c>
      <c r="H783" s="2"/>
      <c r="I783" s="48" t="s">
        <v>1139</v>
      </c>
      <c r="J783" s="48" t="s">
        <v>1129</v>
      </c>
    </row>
    <row r="784" spans="1:10" ht="79.5" customHeight="1" x14ac:dyDescent="0.25">
      <c r="A784" s="48">
        <v>773</v>
      </c>
      <c r="B784" s="48" t="s">
        <v>190</v>
      </c>
      <c r="C784" s="48" t="s">
        <v>44</v>
      </c>
      <c r="D784" s="48" t="s">
        <v>191</v>
      </c>
      <c r="E784" s="48" t="s">
        <v>1177</v>
      </c>
      <c r="F784" s="48">
        <v>30</v>
      </c>
      <c r="G784" s="48" t="s">
        <v>248</v>
      </c>
      <c r="H784" s="2"/>
      <c r="I784" s="48" t="s">
        <v>1139</v>
      </c>
      <c r="J784" s="48" t="s">
        <v>1129</v>
      </c>
    </row>
    <row r="785" spans="1:10" ht="81.75" customHeight="1" x14ac:dyDescent="0.25">
      <c r="A785" s="48">
        <v>774</v>
      </c>
      <c r="B785" s="48" t="s">
        <v>190</v>
      </c>
      <c r="C785" s="48" t="s">
        <v>44</v>
      </c>
      <c r="D785" s="48" t="s">
        <v>191</v>
      </c>
      <c r="E785" s="48" t="s">
        <v>1178</v>
      </c>
      <c r="F785" s="48">
        <v>40</v>
      </c>
      <c r="G785" s="48" t="s">
        <v>248</v>
      </c>
      <c r="H785" s="2"/>
      <c r="I785" s="48" t="s">
        <v>1139</v>
      </c>
      <c r="J785" s="48" t="s">
        <v>1129</v>
      </c>
    </row>
    <row r="786" spans="1:10" ht="82.5" customHeight="1" x14ac:dyDescent="0.25">
      <c r="A786" s="48">
        <v>775</v>
      </c>
      <c r="B786" s="48" t="s">
        <v>190</v>
      </c>
      <c r="C786" s="48" t="s">
        <v>44</v>
      </c>
      <c r="D786" s="48" t="s">
        <v>191</v>
      </c>
      <c r="E786" s="48" t="s">
        <v>1179</v>
      </c>
      <c r="F786" s="48">
        <v>40</v>
      </c>
      <c r="G786" s="48" t="s">
        <v>70</v>
      </c>
      <c r="H786" s="2"/>
      <c r="I786" s="48" t="s">
        <v>1139</v>
      </c>
      <c r="J786" s="48" t="s">
        <v>1129</v>
      </c>
    </row>
    <row r="787" spans="1:10" ht="77.25" customHeight="1" x14ac:dyDescent="0.25">
      <c r="A787" s="48">
        <v>776</v>
      </c>
      <c r="B787" s="48" t="s">
        <v>190</v>
      </c>
      <c r="C787" s="48" t="s">
        <v>44</v>
      </c>
      <c r="D787" s="48" t="s">
        <v>191</v>
      </c>
      <c r="E787" s="48" t="s">
        <v>1180</v>
      </c>
      <c r="F787" s="48">
        <v>80</v>
      </c>
      <c r="G787" s="48" t="s">
        <v>248</v>
      </c>
      <c r="H787" s="2"/>
      <c r="I787" s="48" t="s">
        <v>1139</v>
      </c>
      <c r="J787" s="48" t="s">
        <v>1129</v>
      </c>
    </row>
    <row r="788" spans="1:10" ht="79.5" customHeight="1" x14ac:dyDescent="0.25">
      <c r="A788" s="48">
        <v>777</v>
      </c>
      <c r="B788" s="48" t="s">
        <v>190</v>
      </c>
      <c r="C788" s="48" t="s">
        <v>44</v>
      </c>
      <c r="D788" s="48" t="s">
        <v>191</v>
      </c>
      <c r="E788" s="48" t="s">
        <v>1181</v>
      </c>
      <c r="F788" s="48">
        <v>100</v>
      </c>
      <c r="G788" s="48" t="s">
        <v>248</v>
      </c>
      <c r="H788" s="2"/>
      <c r="I788" s="48" t="s">
        <v>1139</v>
      </c>
      <c r="J788" s="48" t="s">
        <v>1129</v>
      </c>
    </row>
    <row r="789" spans="1:10" ht="87.75" customHeight="1" x14ac:dyDescent="0.25">
      <c r="A789" s="48">
        <v>778</v>
      </c>
      <c r="B789" s="48" t="s">
        <v>190</v>
      </c>
      <c r="C789" s="48" t="s">
        <v>44</v>
      </c>
      <c r="D789" s="48" t="s">
        <v>191</v>
      </c>
      <c r="E789" s="48" t="s">
        <v>1182</v>
      </c>
      <c r="F789" s="48">
        <v>100</v>
      </c>
      <c r="G789" s="48" t="s">
        <v>248</v>
      </c>
      <c r="H789" s="2"/>
      <c r="I789" s="48" t="s">
        <v>1139</v>
      </c>
      <c r="J789" s="48" t="s">
        <v>1129</v>
      </c>
    </row>
    <row r="790" spans="1:10" ht="81.75" customHeight="1" x14ac:dyDescent="0.25">
      <c r="A790" s="48">
        <v>779</v>
      </c>
      <c r="B790" s="48" t="s">
        <v>190</v>
      </c>
      <c r="C790" s="48" t="s">
        <v>44</v>
      </c>
      <c r="D790" s="48" t="s">
        <v>191</v>
      </c>
      <c r="E790" s="48" t="s">
        <v>1183</v>
      </c>
      <c r="F790" s="48">
        <v>5</v>
      </c>
      <c r="G790" s="48" t="s">
        <v>248</v>
      </c>
      <c r="H790" s="2"/>
      <c r="I790" s="48" t="s">
        <v>1139</v>
      </c>
      <c r="J790" s="48" t="s">
        <v>1129</v>
      </c>
    </row>
    <row r="791" spans="1:10" ht="69.95" customHeight="1" x14ac:dyDescent="0.25">
      <c r="A791" s="48">
        <v>780</v>
      </c>
      <c r="B791" s="48" t="s">
        <v>190</v>
      </c>
      <c r="C791" s="48" t="s">
        <v>44</v>
      </c>
      <c r="D791" s="48" t="s">
        <v>191</v>
      </c>
      <c r="E791" s="48" t="s">
        <v>1184</v>
      </c>
      <c r="F791" s="48">
        <v>100</v>
      </c>
      <c r="G791" s="48" t="s">
        <v>248</v>
      </c>
      <c r="H791" s="2"/>
      <c r="I791" s="48" t="s">
        <v>1139</v>
      </c>
      <c r="J791" s="48" t="s">
        <v>1129</v>
      </c>
    </row>
    <row r="792" spans="1:10" ht="84.75" customHeight="1" x14ac:dyDescent="0.25">
      <c r="A792" s="48">
        <v>781</v>
      </c>
      <c r="B792" s="48" t="s">
        <v>190</v>
      </c>
      <c r="C792" s="48" t="s">
        <v>44</v>
      </c>
      <c r="D792" s="48" t="s">
        <v>191</v>
      </c>
      <c r="E792" s="48" t="s">
        <v>1185</v>
      </c>
      <c r="F792" s="48">
        <v>200</v>
      </c>
      <c r="G792" s="48" t="s">
        <v>248</v>
      </c>
      <c r="H792" s="2"/>
      <c r="I792" s="48" t="s">
        <v>1139</v>
      </c>
      <c r="J792" s="48" t="s">
        <v>1129</v>
      </c>
    </row>
    <row r="793" spans="1:10" ht="84.75" customHeight="1" x14ac:dyDescent="0.25">
      <c r="A793" s="48">
        <v>782</v>
      </c>
      <c r="B793" s="48" t="s">
        <v>190</v>
      </c>
      <c r="C793" s="48" t="s">
        <v>44</v>
      </c>
      <c r="D793" s="48" t="s">
        <v>191</v>
      </c>
      <c r="E793" s="48" t="s">
        <v>1186</v>
      </c>
      <c r="F793" s="48">
        <v>30</v>
      </c>
      <c r="G793" s="48" t="s">
        <v>248</v>
      </c>
      <c r="H793" s="2"/>
      <c r="I793" s="48" t="s">
        <v>1139</v>
      </c>
      <c r="J793" s="48" t="s">
        <v>1129</v>
      </c>
    </row>
    <row r="794" spans="1:10" ht="84" customHeight="1" x14ac:dyDescent="0.25">
      <c r="A794" s="48">
        <v>783</v>
      </c>
      <c r="B794" s="48" t="s">
        <v>190</v>
      </c>
      <c r="C794" s="48" t="s">
        <v>44</v>
      </c>
      <c r="D794" s="48" t="s">
        <v>191</v>
      </c>
      <c r="E794" s="48" t="s">
        <v>1187</v>
      </c>
      <c r="F794" s="48">
        <v>15</v>
      </c>
      <c r="G794" s="48" t="s">
        <v>248</v>
      </c>
      <c r="H794" s="2"/>
      <c r="I794" s="48" t="s">
        <v>1139</v>
      </c>
      <c r="J794" s="48" t="s">
        <v>1129</v>
      </c>
    </row>
    <row r="795" spans="1:10" ht="79.5" customHeight="1" x14ac:dyDescent="0.25">
      <c r="A795" s="48">
        <v>784</v>
      </c>
      <c r="B795" s="48" t="s">
        <v>190</v>
      </c>
      <c r="C795" s="48" t="s">
        <v>44</v>
      </c>
      <c r="D795" s="48" t="s">
        <v>191</v>
      </c>
      <c r="E795" s="48" t="s">
        <v>1188</v>
      </c>
      <c r="F795" s="48">
        <v>50</v>
      </c>
      <c r="G795" s="48" t="s">
        <v>248</v>
      </c>
      <c r="H795" s="2"/>
      <c r="I795" s="48" t="s">
        <v>1139</v>
      </c>
      <c r="J795" s="48" t="s">
        <v>1129</v>
      </c>
    </row>
    <row r="796" spans="1:10" x14ac:dyDescent="0.25">
      <c r="A796" s="48"/>
      <c r="B796" s="92"/>
      <c r="C796" s="92"/>
      <c r="D796" s="92"/>
      <c r="E796" s="95" t="s">
        <v>1195</v>
      </c>
      <c r="F796" s="92"/>
      <c r="G796" s="92"/>
      <c r="H796" s="94"/>
      <c r="I796" s="92"/>
      <c r="J796" s="62"/>
    </row>
    <row r="797" spans="1:10" ht="63.75" x14ac:dyDescent="0.25">
      <c r="A797" s="48">
        <v>785</v>
      </c>
      <c r="B797" s="48" t="s">
        <v>646</v>
      </c>
      <c r="C797" s="48" t="s">
        <v>647</v>
      </c>
      <c r="D797" s="48" t="s">
        <v>648</v>
      </c>
      <c r="E797" s="48" t="s">
        <v>1196</v>
      </c>
      <c r="F797" s="48">
        <v>250000</v>
      </c>
      <c r="G797" s="48" t="s">
        <v>1197</v>
      </c>
      <c r="H797" s="2">
        <v>900000</v>
      </c>
      <c r="I797" s="48" t="s">
        <v>1198</v>
      </c>
      <c r="J797" s="48" t="s">
        <v>1195</v>
      </c>
    </row>
    <row r="798" spans="1:10" ht="51" x14ac:dyDescent="0.25">
      <c r="A798" s="48">
        <v>786</v>
      </c>
      <c r="B798" s="48" t="s">
        <v>646</v>
      </c>
      <c r="C798" s="48" t="s">
        <v>647</v>
      </c>
      <c r="D798" s="48" t="s">
        <v>648</v>
      </c>
      <c r="E798" s="48" t="s">
        <v>1199</v>
      </c>
      <c r="F798" s="48">
        <v>3500000</v>
      </c>
      <c r="G798" s="48" t="s">
        <v>1200</v>
      </c>
      <c r="H798" s="2">
        <v>2100000</v>
      </c>
      <c r="I798" s="48" t="s">
        <v>1198</v>
      </c>
      <c r="J798" s="48" t="s">
        <v>1195</v>
      </c>
    </row>
    <row r="799" spans="1:10" ht="51" x14ac:dyDescent="0.25">
      <c r="A799" s="48">
        <v>787</v>
      </c>
      <c r="B799" s="48" t="s">
        <v>646</v>
      </c>
      <c r="C799" s="48" t="s">
        <v>647</v>
      </c>
      <c r="D799" s="48" t="s">
        <v>648</v>
      </c>
      <c r="E799" s="48" t="s">
        <v>1201</v>
      </c>
      <c r="F799" s="48">
        <v>65000</v>
      </c>
      <c r="G799" s="48" t="s">
        <v>1200</v>
      </c>
      <c r="H799" s="2">
        <v>70200</v>
      </c>
      <c r="I799" s="48" t="s">
        <v>1198</v>
      </c>
      <c r="J799" s="48" t="s">
        <v>1195</v>
      </c>
    </row>
    <row r="800" spans="1:10" ht="51" x14ac:dyDescent="0.25">
      <c r="A800" s="48">
        <v>788</v>
      </c>
      <c r="B800" s="48" t="s">
        <v>646</v>
      </c>
      <c r="C800" s="48" t="s">
        <v>647</v>
      </c>
      <c r="D800" s="48" t="s">
        <v>1202</v>
      </c>
      <c r="E800" s="48" t="s">
        <v>1203</v>
      </c>
      <c r="F800" s="48">
        <v>550000</v>
      </c>
      <c r="G800" s="48" t="s">
        <v>1200</v>
      </c>
      <c r="H800" s="2">
        <v>594000</v>
      </c>
      <c r="I800" s="48" t="s">
        <v>1198</v>
      </c>
      <c r="J800" s="48" t="s">
        <v>1195</v>
      </c>
    </row>
    <row r="801" spans="1:10" ht="38.25" x14ac:dyDescent="0.25">
      <c r="A801" s="48">
        <v>789</v>
      </c>
      <c r="B801" s="48" t="s">
        <v>646</v>
      </c>
      <c r="C801" s="48" t="s">
        <v>647</v>
      </c>
      <c r="D801" s="48" t="s">
        <v>1202</v>
      </c>
      <c r="E801" s="48" t="s">
        <v>1204</v>
      </c>
      <c r="F801" s="48">
        <v>3000</v>
      </c>
      <c r="G801" s="48" t="s">
        <v>1200</v>
      </c>
      <c r="H801" s="2">
        <v>3240</v>
      </c>
      <c r="I801" s="48" t="s">
        <v>1198</v>
      </c>
      <c r="J801" s="48" t="s">
        <v>1195</v>
      </c>
    </row>
    <row r="802" spans="1:10" ht="38.25" x14ac:dyDescent="0.25">
      <c r="A802" s="48">
        <v>790</v>
      </c>
      <c r="B802" s="48" t="s">
        <v>646</v>
      </c>
      <c r="C802" s="48" t="s">
        <v>652</v>
      </c>
      <c r="D802" s="48" t="s">
        <v>653</v>
      </c>
      <c r="E802" s="48" t="s">
        <v>1205</v>
      </c>
      <c r="F802" s="48">
        <v>350000</v>
      </c>
      <c r="G802" s="48" t="s">
        <v>1200</v>
      </c>
      <c r="H802" s="2">
        <v>168000</v>
      </c>
      <c r="I802" s="48" t="s">
        <v>1198</v>
      </c>
      <c r="J802" s="48" t="s">
        <v>1195</v>
      </c>
    </row>
    <row r="803" spans="1:10" ht="25.5" x14ac:dyDescent="0.25">
      <c r="A803" s="48">
        <v>791</v>
      </c>
      <c r="B803" s="48" t="s">
        <v>1211</v>
      </c>
      <c r="C803" s="48" t="s">
        <v>1212</v>
      </c>
      <c r="D803" s="48" t="s">
        <v>1211</v>
      </c>
      <c r="E803" s="50" t="s">
        <v>1206</v>
      </c>
      <c r="F803" s="51">
        <v>340000</v>
      </c>
      <c r="G803" s="48" t="s">
        <v>1200</v>
      </c>
      <c r="H803" s="2">
        <v>81600</v>
      </c>
      <c r="I803" s="48" t="s">
        <v>1198</v>
      </c>
      <c r="J803" s="48" t="s">
        <v>1195</v>
      </c>
    </row>
    <row r="804" spans="1:10" ht="25.5" x14ac:dyDescent="0.25">
      <c r="A804" s="48">
        <v>792</v>
      </c>
      <c r="B804" s="48" t="s">
        <v>1211</v>
      </c>
      <c r="C804" s="48" t="s">
        <v>1212</v>
      </c>
      <c r="D804" s="48" t="s">
        <v>1211</v>
      </c>
      <c r="E804" s="50" t="s">
        <v>1207</v>
      </c>
      <c r="F804" s="51">
        <v>340000</v>
      </c>
      <c r="G804" s="48" t="s">
        <v>1200</v>
      </c>
      <c r="H804" s="2">
        <v>81600</v>
      </c>
      <c r="I804" s="48" t="s">
        <v>1198</v>
      </c>
      <c r="J804" s="48" t="s">
        <v>1195</v>
      </c>
    </row>
    <row r="805" spans="1:10" ht="25.5" x14ac:dyDescent="0.25">
      <c r="A805" s="48">
        <v>793</v>
      </c>
      <c r="B805" s="48" t="s">
        <v>1211</v>
      </c>
      <c r="C805" s="48" t="s">
        <v>1212</v>
      </c>
      <c r="D805" s="48" t="s">
        <v>1211</v>
      </c>
      <c r="E805" s="50" t="s">
        <v>1208</v>
      </c>
      <c r="F805" s="51">
        <v>340000</v>
      </c>
      <c r="G805" s="48" t="s">
        <v>1200</v>
      </c>
      <c r="H805" s="2">
        <v>81600</v>
      </c>
      <c r="I805" s="48" t="s">
        <v>1198</v>
      </c>
      <c r="J805" s="48" t="s">
        <v>1195</v>
      </c>
    </row>
    <row r="806" spans="1:10" ht="25.5" x14ac:dyDescent="0.25">
      <c r="A806" s="48">
        <v>794</v>
      </c>
      <c r="B806" s="48" t="s">
        <v>1211</v>
      </c>
      <c r="C806" s="48" t="s">
        <v>1212</v>
      </c>
      <c r="D806" s="48" t="s">
        <v>1211</v>
      </c>
      <c r="E806" s="50" t="s">
        <v>1209</v>
      </c>
      <c r="F806" s="51">
        <v>340000</v>
      </c>
      <c r="G806" s="48" t="s">
        <v>1200</v>
      </c>
      <c r="H806" s="2">
        <v>81600</v>
      </c>
      <c r="I806" s="48" t="s">
        <v>1198</v>
      </c>
      <c r="J806" s="48" t="s">
        <v>1195</v>
      </c>
    </row>
    <row r="807" spans="1:10" ht="25.5" x14ac:dyDescent="0.25">
      <c r="A807" s="48">
        <v>795</v>
      </c>
      <c r="B807" s="48" t="s">
        <v>1211</v>
      </c>
      <c r="C807" s="48" t="s">
        <v>1212</v>
      </c>
      <c r="D807" s="48" t="s">
        <v>1211</v>
      </c>
      <c r="E807" s="50" t="s">
        <v>1210</v>
      </c>
      <c r="F807" s="51">
        <v>340000</v>
      </c>
      <c r="G807" s="48" t="s">
        <v>1200</v>
      </c>
      <c r="H807" s="2">
        <v>81600</v>
      </c>
      <c r="I807" s="48" t="s">
        <v>1198</v>
      </c>
      <c r="J807" s="48" t="s">
        <v>1195</v>
      </c>
    </row>
    <row r="808" spans="1:10" ht="25.5" x14ac:dyDescent="0.25">
      <c r="A808" s="48">
        <v>796</v>
      </c>
      <c r="B808" s="48" t="s">
        <v>631</v>
      </c>
      <c r="C808" s="50" t="s">
        <v>632</v>
      </c>
      <c r="D808" s="50" t="s">
        <v>633</v>
      </c>
      <c r="E808" s="48" t="s">
        <v>1213</v>
      </c>
      <c r="F808" s="50" t="s">
        <v>1214</v>
      </c>
      <c r="G808" s="50" t="s">
        <v>1197</v>
      </c>
      <c r="H808" s="40">
        <v>1536000</v>
      </c>
      <c r="I808" s="27" t="s">
        <v>1198</v>
      </c>
      <c r="J808" s="48" t="s">
        <v>1195</v>
      </c>
    </row>
    <row r="809" spans="1:10" ht="73.5" x14ac:dyDescent="0.25">
      <c r="A809" s="48">
        <v>797</v>
      </c>
      <c r="B809" s="48" t="s">
        <v>1215</v>
      </c>
      <c r="C809" s="48" t="s">
        <v>658</v>
      </c>
      <c r="D809" s="48" t="s">
        <v>659</v>
      </c>
      <c r="E809" s="107" t="s">
        <v>1216</v>
      </c>
      <c r="F809" s="50">
        <v>200</v>
      </c>
      <c r="G809" s="50" t="s">
        <v>70</v>
      </c>
      <c r="H809" s="41">
        <v>6318.72</v>
      </c>
      <c r="I809" s="50" t="s">
        <v>1198</v>
      </c>
      <c r="J809" s="48" t="s">
        <v>1195</v>
      </c>
    </row>
    <row r="810" spans="1:10" ht="136.5" x14ac:dyDescent="0.25">
      <c r="A810" s="48">
        <v>798</v>
      </c>
      <c r="B810" s="48" t="s">
        <v>1215</v>
      </c>
      <c r="C810" s="48" t="s">
        <v>658</v>
      </c>
      <c r="D810" s="48" t="s">
        <v>659</v>
      </c>
      <c r="E810" s="107" t="s">
        <v>1217</v>
      </c>
      <c r="F810" s="50">
        <v>2300</v>
      </c>
      <c r="G810" s="50" t="s">
        <v>70</v>
      </c>
      <c r="H810" s="41">
        <v>108534.24000000002</v>
      </c>
      <c r="I810" s="50" t="s">
        <v>1198</v>
      </c>
      <c r="J810" s="48" t="s">
        <v>1195</v>
      </c>
    </row>
    <row r="811" spans="1:10" ht="105" x14ac:dyDescent="0.25">
      <c r="A811" s="48">
        <v>799</v>
      </c>
      <c r="B811" s="48" t="s">
        <v>1215</v>
      </c>
      <c r="C811" s="48" t="s">
        <v>658</v>
      </c>
      <c r="D811" s="48" t="s">
        <v>659</v>
      </c>
      <c r="E811" s="107" t="s">
        <v>1218</v>
      </c>
      <c r="F811" s="50">
        <v>2500</v>
      </c>
      <c r="G811" s="50" t="s">
        <v>70</v>
      </c>
      <c r="H811" s="41">
        <v>124956</v>
      </c>
      <c r="I811" s="50" t="s">
        <v>1198</v>
      </c>
      <c r="J811" s="48" t="s">
        <v>1195</v>
      </c>
    </row>
    <row r="812" spans="1:10" ht="105" x14ac:dyDescent="0.25">
      <c r="A812" s="48">
        <v>800</v>
      </c>
      <c r="B812" s="48" t="s">
        <v>1215</v>
      </c>
      <c r="C812" s="48" t="s">
        <v>658</v>
      </c>
      <c r="D812" s="48" t="s">
        <v>659</v>
      </c>
      <c r="E812" s="107" t="s">
        <v>1219</v>
      </c>
      <c r="F812" s="50">
        <v>600</v>
      </c>
      <c r="G812" s="50" t="s">
        <v>70</v>
      </c>
      <c r="H812" s="41">
        <v>34646.400000000001</v>
      </c>
      <c r="I812" s="50" t="s">
        <v>1198</v>
      </c>
      <c r="J812" s="48" t="s">
        <v>1195</v>
      </c>
    </row>
    <row r="813" spans="1:10" ht="168" x14ac:dyDescent="0.25">
      <c r="A813" s="48">
        <v>801</v>
      </c>
      <c r="B813" s="48" t="s">
        <v>1215</v>
      </c>
      <c r="C813" s="48" t="s">
        <v>658</v>
      </c>
      <c r="D813" s="48" t="s">
        <v>659</v>
      </c>
      <c r="E813" s="107" t="s">
        <v>1220</v>
      </c>
      <c r="F813" s="50">
        <v>200</v>
      </c>
      <c r="G813" s="50" t="s">
        <v>70</v>
      </c>
      <c r="H813" s="41">
        <v>9011.52</v>
      </c>
      <c r="I813" s="50" t="s">
        <v>1198</v>
      </c>
      <c r="J813" s="48" t="s">
        <v>1195</v>
      </c>
    </row>
    <row r="814" spans="1:10" ht="126" x14ac:dyDescent="0.25">
      <c r="A814" s="48">
        <v>802</v>
      </c>
      <c r="B814" s="48" t="s">
        <v>1215</v>
      </c>
      <c r="C814" s="48" t="s">
        <v>658</v>
      </c>
      <c r="D814" s="48" t="s">
        <v>659</v>
      </c>
      <c r="E814" s="107" t="s">
        <v>1221</v>
      </c>
      <c r="F814" s="50">
        <v>2000</v>
      </c>
      <c r="G814" s="50" t="s">
        <v>70</v>
      </c>
      <c r="H814" s="41">
        <v>52905.599999999999</v>
      </c>
      <c r="I814" s="50" t="s">
        <v>1198</v>
      </c>
      <c r="J814" s="48" t="s">
        <v>1195</v>
      </c>
    </row>
    <row r="815" spans="1:10" ht="73.5" x14ac:dyDescent="0.25">
      <c r="A815" s="48">
        <v>803</v>
      </c>
      <c r="B815" s="48" t="s">
        <v>1215</v>
      </c>
      <c r="C815" s="48" t="s">
        <v>658</v>
      </c>
      <c r="D815" s="48" t="s">
        <v>659</v>
      </c>
      <c r="E815" s="107" t="s">
        <v>1222</v>
      </c>
      <c r="F815" s="50">
        <v>1500</v>
      </c>
      <c r="G815" s="50" t="s">
        <v>70</v>
      </c>
      <c r="H815" s="41">
        <v>20800.8</v>
      </c>
      <c r="I815" s="50" t="s">
        <v>1198</v>
      </c>
      <c r="J815" s="48" t="s">
        <v>1195</v>
      </c>
    </row>
    <row r="816" spans="1:10" ht="94.5" x14ac:dyDescent="0.25">
      <c r="A816" s="48">
        <v>804</v>
      </c>
      <c r="B816" s="48" t="s">
        <v>1215</v>
      </c>
      <c r="C816" s="48" t="s">
        <v>658</v>
      </c>
      <c r="D816" s="48" t="s">
        <v>659</v>
      </c>
      <c r="E816" s="107" t="s">
        <v>1223</v>
      </c>
      <c r="F816" s="50">
        <v>600</v>
      </c>
      <c r="G816" s="50" t="s">
        <v>70</v>
      </c>
      <c r="H816" s="41">
        <v>16865.28</v>
      </c>
      <c r="I816" s="50" t="s">
        <v>1198</v>
      </c>
      <c r="J816" s="48" t="s">
        <v>1195</v>
      </c>
    </row>
    <row r="817" spans="1:10" ht="126" x14ac:dyDescent="0.25">
      <c r="A817" s="48">
        <v>805</v>
      </c>
      <c r="B817" s="48" t="s">
        <v>1215</v>
      </c>
      <c r="C817" s="48" t="s">
        <v>658</v>
      </c>
      <c r="D817" s="48" t="s">
        <v>659</v>
      </c>
      <c r="E817" s="107" t="s">
        <v>1224</v>
      </c>
      <c r="F817" s="50">
        <v>500</v>
      </c>
      <c r="G817" s="50" t="s">
        <v>70</v>
      </c>
      <c r="H817" s="41">
        <v>14464.800000000001</v>
      </c>
      <c r="I817" s="50" t="s">
        <v>1198</v>
      </c>
      <c r="J817" s="48" t="s">
        <v>1195</v>
      </c>
    </row>
    <row r="818" spans="1:10" ht="136.5" x14ac:dyDescent="0.25">
      <c r="A818" s="48">
        <v>806</v>
      </c>
      <c r="B818" s="48" t="s">
        <v>1215</v>
      </c>
      <c r="C818" s="48" t="s">
        <v>658</v>
      </c>
      <c r="D818" s="48" t="s">
        <v>659</v>
      </c>
      <c r="E818" s="107" t="s">
        <v>1225</v>
      </c>
      <c r="F818" s="50">
        <v>2000</v>
      </c>
      <c r="G818" s="50" t="s">
        <v>70</v>
      </c>
      <c r="H818" s="41">
        <v>72288.000000000015</v>
      </c>
      <c r="I818" s="50" t="s">
        <v>1198</v>
      </c>
      <c r="J818" s="48" t="s">
        <v>1195</v>
      </c>
    </row>
    <row r="819" spans="1:10" ht="63" x14ac:dyDescent="0.25">
      <c r="A819" s="48">
        <v>807</v>
      </c>
      <c r="B819" s="48" t="s">
        <v>1215</v>
      </c>
      <c r="C819" s="48" t="s">
        <v>658</v>
      </c>
      <c r="D819" s="48" t="s">
        <v>659</v>
      </c>
      <c r="E819" s="107" t="s">
        <v>1226</v>
      </c>
      <c r="F819" s="50">
        <v>6000</v>
      </c>
      <c r="G819" s="50" t="s">
        <v>70</v>
      </c>
      <c r="H819" s="41">
        <v>149731.19999999998</v>
      </c>
      <c r="I819" s="50" t="s">
        <v>1198</v>
      </c>
      <c r="J819" s="48" t="s">
        <v>1195</v>
      </c>
    </row>
    <row r="820" spans="1:10" ht="63" x14ac:dyDescent="0.25">
      <c r="A820" s="48">
        <v>808</v>
      </c>
      <c r="B820" s="48" t="s">
        <v>1215</v>
      </c>
      <c r="C820" s="48" t="s">
        <v>658</v>
      </c>
      <c r="D820" s="48" t="s">
        <v>659</v>
      </c>
      <c r="E820" s="107" t="s">
        <v>1227</v>
      </c>
      <c r="F820" s="50">
        <v>6500</v>
      </c>
      <c r="G820" s="50" t="s">
        <v>70</v>
      </c>
      <c r="H820" s="41">
        <v>246074.4</v>
      </c>
      <c r="I820" s="50" t="s">
        <v>1198</v>
      </c>
      <c r="J820" s="48" t="s">
        <v>1195</v>
      </c>
    </row>
    <row r="821" spans="1:10" ht="105" x14ac:dyDescent="0.25">
      <c r="A821" s="48">
        <v>809</v>
      </c>
      <c r="B821" s="48" t="s">
        <v>1215</v>
      </c>
      <c r="C821" s="48" t="s">
        <v>658</v>
      </c>
      <c r="D821" s="48" t="s">
        <v>659</v>
      </c>
      <c r="E821" s="107" t="s">
        <v>1228</v>
      </c>
      <c r="F821" s="50">
        <v>1000</v>
      </c>
      <c r="G821" s="50" t="s">
        <v>70</v>
      </c>
      <c r="H821" s="41">
        <v>36057.599999999999</v>
      </c>
      <c r="I821" s="50" t="s">
        <v>1198</v>
      </c>
      <c r="J821" s="48" t="s">
        <v>1195</v>
      </c>
    </row>
    <row r="822" spans="1:10" ht="126" x14ac:dyDescent="0.25">
      <c r="A822" s="48">
        <v>810</v>
      </c>
      <c r="B822" s="48" t="s">
        <v>1215</v>
      </c>
      <c r="C822" s="48" t="s">
        <v>658</v>
      </c>
      <c r="D822" s="48" t="s">
        <v>659</v>
      </c>
      <c r="E822" s="107" t="s">
        <v>1229</v>
      </c>
      <c r="F822" s="50">
        <v>800</v>
      </c>
      <c r="G822" s="50" t="s">
        <v>70</v>
      </c>
      <c r="H822" s="41">
        <v>96802.559999999998</v>
      </c>
      <c r="I822" s="50" t="s">
        <v>1198</v>
      </c>
      <c r="J822" s="48" t="s">
        <v>1195</v>
      </c>
    </row>
    <row r="823" spans="1:10" ht="105" x14ac:dyDescent="0.25">
      <c r="A823" s="48">
        <v>811</v>
      </c>
      <c r="B823" s="48" t="s">
        <v>1215</v>
      </c>
      <c r="C823" s="48" t="s">
        <v>658</v>
      </c>
      <c r="D823" s="48" t="s">
        <v>659</v>
      </c>
      <c r="E823" s="107" t="s">
        <v>1230</v>
      </c>
      <c r="F823" s="50">
        <v>1500</v>
      </c>
      <c r="G823" s="50" t="s">
        <v>70</v>
      </c>
      <c r="H823" s="41">
        <v>43480.799999999996</v>
      </c>
      <c r="I823" s="50" t="s">
        <v>1198</v>
      </c>
      <c r="J823" s="48" t="s">
        <v>1195</v>
      </c>
    </row>
    <row r="824" spans="1:10" ht="126" x14ac:dyDescent="0.25">
      <c r="A824" s="48">
        <v>812</v>
      </c>
      <c r="B824" s="48" t="s">
        <v>1215</v>
      </c>
      <c r="C824" s="48" t="s">
        <v>658</v>
      </c>
      <c r="D824" s="48" t="s">
        <v>659</v>
      </c>
      <c r="E824" s="107" t="s">
        <v>1231</v>
      </c>
      <c r="F824" s="50">
        <v>1200</v>
      </c>
      <c r="G824" s="50" t="s">
        <v>70</v>
      </c>
      <c r="H824" s="41">
        <v>50647.679999999993</v>
      </c>
      <c r="I824" s="50" t="s">
        <v>1198</v>
      </c>
      <c r="J824" s="48" t="s">
        <v>1195</v>
      </c>
    </row>
    <row r="825" spans="1:10" ht="84" x14ac:dyDescent="0.25">
      <c r="A825" s="48">
        <v>813</v>
      </c>
      <c r="B825" s="48" t="s">
        <v>1215</v>
      </c>
      <c r="C825" s="48" t="s">
        <v>658</v>
      </c>
      <c r="D825" s="48" t="s">
        <v>659</v>
      </c>
      <c r="E825" s="107" t="s">
        <v>1232</v>
      </c>
      <c r="F825" s="50">
        <v>8000</v>
      </c>
      <c r="G825" s="50" t="s">
        <v>70</v>
      </c>
      <c r="H825" s="41">
        <v>358387.20000000001</v>
      </c>
      <c r="I825" s="50" t="s">
        <v>1198</v>
      </c>
      <c r="J825" s="48" t="s">
        <v>1195</v>
      </c>
    </row>
    <row r="826" spans="1:10" ht="94.5" x14ac:dyDescent="0.25">
      <c r="A826" s="48">
        <v>814</v>
      </c>
      <c r="B826" s="48" t="s">
        <v>1215</v>
      </c>
      <c r="C826" s="48" t="s">
        <v>658</v>
      </c>
      <c r="D826" s="48" t="s">
        <v>659</v>
      </c>
      <c r="E826" s="107" t="s">
        <v>1233</v>
      </c>
      <c r="F826" s="50">
        <v>200</v>
      </c>
      <c r="G826" s="50" t="s">
        <v>70</v>
      </c>
      <c r="H826" s="41">
        <v>6310.0800000000008</v>
      </c>
      <c r="I826" s="50" t="s">
        <v>1198</v>
      </c>
      <c r="J826" s="48" t="s">
        <v>1195</v>
      </c>
    </row>
    <row r="827" spans="1:10" ht="147" x14ac:dyDescent="0.25">
      <c r="A827" s="48">
        <v>815</v>
      </c>
      <c r="B827" s="48" t="s">
        <v>1215</v>
      </c>
      <c r="C827" s="48" t="s">
        <v>658</v>
      </c>
      <c r="D827" s="48" t="s">
        <v>659</v>
      </c>
      <c r="E827" s="107" t="s">
        <v>1234</v>
      </c>
      <c r="F827" s="50">
        <v>8500</v>
      </c>
      <c r="G827" s="50" t="s">
        <v>70</v>
      </c>
      <c r="H827" s="41">
        <v>277603.20000000001</v>
      </c>
      <c r="I827" s="50" t="s">
        <v>1198</v>
      </c>
      <c r="J827" s="48" t="s">
        <v>1195</v>
      </c>
    </row>
    <row r="828" spans="1:10" ht="136.5" x14ac:dyDescent="0.25">
      <c r="A828" s="48">
        <v>816</v>
      </c>
      <c r="B828" s="48" t="s">
        <v>1215</v>
      </c>
      <c r="C828" s="48" t="s">
        <v>658</v>
      </c>
      <c r="D828" s="48" t="s">
        <v>659</v>
      </c>
      <c r="E828" s="107" t="s">
        <v>1235</v>
      </c>
      <c r="F828" s="50">
        <v>1000</v>
      </c>
      <c r="G828" s="50" t="s">
        <v>70</v>
      </c>
      <c r="H828" s="41">
        <v>49003.199999999997</v>
      </c>
      <c r="I828" s="50" t="s">
        <v>1198</v>
      </c>
      <c r="J828" s="48" t="s">
        <v>1195</v>
      </c>
    </row>
    <row r="829" spans="1:10" ht="94.5" x14ac:dyDescent="0.25">
      <c r="A829" s="48">
        <v>817</v>
      </c>
      <c r="B829" s="48" t="s">
        <v>1215</v>
      </c>
      <c r="C829" s="48" t="s">
        <v>658</v>
      </c>
      <c r="D829" s="48" t="s">
        <v>659</v>
      </c>
      <c r="E829" s="107" t="s">
        <v>1236</v>
      </c>
      <c r="F829" s="50">
        <v>1200</v>
      </c>
      <c r="G829" s="50" t="s">
        <v>70</v>
      </c>
      <c r="H829" s="41">
        <v>31916.159999999996</v>
      </c>
      <c r="I829" s="50" t="s">
        <v>1198</v>
      </c>
      <c r="J829" s="48" t="s">
        <v>1195</v>
      </c>
    </row>
    <row r="830" spans="1:10" ht="105" x14ac:dyDescent="0.25">
      <c r="A830" s="48">
        <v>818</v>
      </c>
      <c r="B830" s="48" t="s">
        <v>1215</v>
      </c>
      <c r="C830" s="48" t="s">
        <v>658</v>
      </c>
      <c r="D830" s="48" t="s">
        <v>659</v>
      </c>
      <c r="E830" s="107" t="s">
        <v>1237</v>
      </c>
      <c r="F830" s="50">
        <v>2000</v>
      </c>
      <c r="G830" s="50" t="s">
        <v>70</v>
      </c>
      <c r="H830" s="41">
        <v>58147.200000000004</v>
      </c>
      <c r="I830" s="50" t="s">
        <v>1198</v>
      </c>
      <c r="J830" s="48" t="s">
        <v>1195</v>
      </c>
    </row>
    <row r="831" spans="1:10" ht="115.5" x14ac:dyDescent="0.25">
      <c r="A831" s="48">
        <v>819</v>
      </c>
      <c r="B831" s="48" t="s">
        <v>1215</v>
      </c>
      <c r="C831" s="48" t="s">
        <v>658</v>
      </c>
      <c r="D831" s="48" t="s">
        <v>659</v>
      </c>
      <c r="E831" s="107" t="s">
        <v>1238</v>
      </c>
      <c r="F831" s="50">
        <v>2500</v>
      </c>
      <c r="G831" s="50" t="s">
        <v>70</v>
      </c>
      <c r="H831" s="41">
        <v>74915.999999999985</v>
      </c>
      <c r="I831" s="50" t="s">
        <v>1198</v>
      </c>
      <c r="J831" s="48" t="s">
        <v>1195</v>
      </c>
    </row>
    <row r="832" spans="1:10" ht="73.5" x14ac:dyDescent="0.25">
      <c r="A832" s="48">
        <v>820</v>
      </c>
      <c r="B832" s="48" t="s">
        <v>1215</v>
      </c>
      <c r="C832" s="48" t="s">
        <v>658</v>
      </c>
      <c r="D832" s="48" t="s">
        <v>659</v>
      </c>
      <c r="E832" s="107" t="s">
        <v>1239</v>
      </c>
      <c r="F832" s="50">
        <v>3800</v>
      </c>
      <c r="G832" s="50" t="s">
        <v>70</v>
      </c>
      <c r="H832" s="41">
        <v>133845.12</v>
      </c>
      <c r="I832" s="50" t="s">
        <v>1198</v>
      </c>
      <c r="J832" s="48" t="s">
        <v>1195</v>
      </c>
    </row>
    <row r="833" spans="1:10" ht="105" x14ac:dyDescent="0.25">
      <c r="A833" s="48">
        <v>821</v>
      </c>
      <c r="B833" s="48" t="s">
        <v>1215</v>
      </c>
      <c r="C833" s="48" t="s">
        <v>658</v>
      </c>
      <c r="D833" s="48" t="s">
        <v>659</v>
      </c>
      <c r="E833" s="107" t="s">
        <v>1240</v>
      </c>
      <c r="F833" s="50">
        <v>200</v>
      </c>
      <c r="G833" s="50" t="s">
        <v>70</v>
      </c>
      <c r="H833" s="41">
        <v>9786.24</v>
      </c>
      <c r="I833" s="50" t="s">
        <v>1198</v>
      </c>
      <c r="J833" s="48" t="s">
        <v>1195</v>
      </c>
    </row>
    <row r="834" spans="1:10" ht="63" x14ac:dyDescent="0.25">
      <c r="A834" s="48">
        <v>822</v>
      </c>
      <c r="B834" s="48" t="s">
        <v>1215</v>
      </c>
      <c r="C834" s="48" t="s">
        <v>658</v>
      </c>
      <c r="D834" s="48" t="s">
        <v>659</v>
      </c>
      <c r="E834" s="107" t="s">
        <v>1241</v>
      </c>
      <c r="F834" s="50">
        <v>1200</v>
      </c>
      <c r="G834" s="50" t="s">
        <v>70</v>
      </c>
      <c r="H834" s="41">
        <v>21168</v>
      </c>
      <c r="I834" s="50" t="s">
        <v>1198</v>
      </c>
      <c r="J834" s="48" t="s">
        <v>1195</v>
      </c>
    </row>
    <row r="835" spans="1:10" ht="84" x14ac:dyDescent="0.25">
      <c r="A835" s="48">
        <v>823</v>
      </c>
      <c r="B835" s="48" t="s">
        <v>1215</v>
      </c>
      <c r="C835" s="48" t="s">
        <v>658</v>
      </c>
      <c r="D835" s="48" t="s">
        <v>659</v>
      </c>
      <c r="E835" s="107" t="s">
        <v>1242</v>
      </c>
      <c r="F835" s="50">
        <v>100</v>
      </c>
      <c r="G835" s="50" t="s">
        <v>70</v>
      </c>
      <c r="H835" s="41">
        <v>2201.7599999999998</v>
      </c>
      <c r="I835" s="50" t="s">
        <v>1198</v>
      </c>
      <c r="J835" s="48" t="s">
        <v>1195</v>
      </c>
    </row>
    <row r="836" spans="1:10" ht="105" x14ac:dyDescent="0.25">
      <c r="A836" s="48">
        <v>824</v>
      </c>
      <c r="B836" s="48" t="s">
        <v>1215</v>
      </c>
      <c r="C836" s="48" t="s">
        <v>658</v>
      </c>
      <c r="D836" s="48" t="s">
        <v>659</v>
      </c>
      <c r="E836" s="108" t="s">
        <v>1243</v>
      </c>
      <c r="F836" s="50">
        <v>1000</v>
      </c>
      <c r="G836" s="50" t="s">
        <v>70</v>
      </c>
      <c r="H836" s="41">
        <v>45475.200000000004</v>
      </c>
      <c r="I836" s="50" t="s">
        <v>1198</v>
      </c>
      <c r="J836" s="48" t="s">
        <v>1195</v>
      </c>
    </row>
    <row r="837" spans="1:10" ht="73.5" x14ac:dyDescent="0.25">
      <c r="A837" s="48">
        <v>825</v>
      </c>
      <c r="B837" s="48" t="s">
        <v>1215</v>
      </c>
      <c r="C837" s="48" t="s">
        <v>658</v>
      </c>
      <c r="D837" s="48" t="s">
        <v>659</v>
      </c>
      <c r="E837" s="108" t="s">
        <v>1244</v>
      </c>
      <c r="F837" s="50">
        <v>1500</v>
      </c>
      <c r="G837" s="50" t="s">
        <v>70</v>
      </c>
      <c r="H837" s="41">
        <v>51494.400000000001</v>
      </c>
      <c r="I837" s="50" t="s">
        <v>1198</v>
      </c>
      <c r="J837" s="48" t="s">
        <v>1195</v>
      </c>
    </row>
    <row r="838" spans="1:10" ht="73.5" x14ac:dyDescent="0.25">
      <c r="A838" s="48">
        <v>826</v>
      </c>
      <c r="B838" s="48" t="s">
        <v>1215</v>
      </c>
      <c r="C838" s="48" t="s">
        <v>658</v>
      </c>
      <c r="D838" s="48" t="s">
        <v>659</v>
      </c>
      <c r="E838" s="108" t="s">
        <v>1245</v>
      </c>
      <c r="F838" s="50">
        <v>300</v>
      </c>
      <c r="G838" s="50" t="s">
        <v>70</v>
      </c>
      <c r="H838" s="41">
        <v>9931.6799999999985</v>
      </c>
      <c r="I838" s="50" t="s">
        <v>1198</v>
      </c>
      <c r="J838" s="48" t="s">
        <v>1195</v>
      </c>
    </row>
    <row r="839" spans="1:10" ht="136.5" x14ac:dyDescent="0.25">
      <c r="A839" s="48">
        <v>827</v>
      </c>
      <c r="B839" s="48" t="s">
        <v>1215</v>
      </c>
      <c r="C839" s="48" t="s">
        <v>658</v>
      </c>
      <c r="D839" s="48" t="s">
        <v>659</v>
      </c>
      <c r="E839" s="108" t="s">
        <v>1246</v>
      </c>
      <c r="F839" s="50">
        <v>5500</v>
      </c>
      <c r="G839" s="50" t="s">
        <v>70</v>
      </c>
      <c r="H839" s="41">
        <v>151272</v>
      </c>
      <c r="I839" s="50" t="s">
        <v>1198</v>
      </c>
      <c r="J839" s="48" t="s">
        <v>1195</v>
      </c>
    </row>
    <row r="840" spans="1:10" ht="73.5" x14ac:dyDescent="0.25">
      <c r="A840" s="48">
        <v>828</v>
      </c>
      <c r="B840" s="48" t="s">
        <v>1215</v>
      </c>
      <c r="C840" s="48" t="s">
        <v>658</v>
      </c>
      <c r="D840" s="48" t="s">
        <v>659</v>
      </c>
      <c r="E840" s="108" t="s">
        <v>1247</v>
      </c>
      <c r="F840" s="50">
        <v>30</v>
      </c>
      <c r="G840" s="50" t="s">
        <v>70</v>
      </c>
      <c r="H840" s="41">
        <v>1039.3920000000001</v>
      </c>
      <c r="I840" s="50" t="s">
        <v>1198</v>
      </c>
      <c r="J840" s="48" t="s">
        <v>1195</v>
      </c>
    </row>
    <row r="841" spans="1:10" ht="63" x14ac:dyDescent="0.25">
      <c r="A841" s="48">
        <v>829</v>
      </c>
      <c r="B841" s="48" t="s">
        <v>1215</v>
      </c>
      <c r="C841" s="48" t="s">
        <v>658</v>
      </c>
      <c r="D841" s="48" t="s">
        <v>659</v>
      </c>
      <c r="E841" s="108" t="s">
        <v>1248</v>
      </c>
      <c r="F841" s="50">
        <v>30</v>
      </c>
      <c r="G841" s="50" t="s">
        <v>70</v>
      </c>
      <c r="H841" s="41">
        <v>720.14400000000012</v>
      </c>
      <c r="I841" s="50" t="s">
        <v>1198</v>
      </c>
      <c r="J841" s="48" t="s">
        <v>1195</v>
      </c>
    </row>
    <row r="842" spans="1:10" ht="126" x14ac:dyDescent="0.25">
      <c r="A842" s="48">
        <v>830</v>
      </c>
      <c r="B842" s="48" t="s">
        <v>1215</v>
      </c>
      <c r="C842" s="48" t="s">
        <v>658</v>
      </c>
      <c r="D842" s="48" t="s">
        <v>659</v>
      </c>
      <c r="E842" s="108" t="s">
        <v>1249</v>
      </c>
      <c r="F842" s="50">
        <v>2000</v>
      </c>
      <c r="G842" s="50" t="s">
        <v>70</v>
      </c>
      <c r="H842" s="41">
        <v>98783.999999999985</v>
      </c>
      <c r="I842" s="50" t="s">
        <v>1198</v>
      </c>
      <c r="J842" s="48" t="s">
        <v>1195</v>
      </c>
    </row>
    <row r="843" spans="1:10" ht="63" x14ac:dyDescent="0.25">
      <c r="A843" s="48">
        <v>831</v>
      </c>
      <c r="B843" s="48" t="s">
        <v>1215</v>
      </c>
      <c r="C843" s="48" t="s">
        <v>658</v>
      </c>
      <c r="D843" s="48" t="s">
        <v>659</v>
      </c>
      <c r="E843" s="108" t="s">
        <v>1250</v>
      </c>
      <c r="F843" s="50">
        <v>100</v>
      </c>
      <c r="G843" s="50" t="s">
        <v>70</v>
      </c>
      <c r="H843" s="41">
        <v>3110.4</v>
      </c>
      <c r="I843" s="50" t="s">
        <v>1198</v>
      </c>
      <c r="J843" s="48" t="s">
        <v>1195</v>
      </c>
    </row>
    <row r="844" spans="1:10" ht="126" x14ac:dyDescent="0.25">
      <c r="A844" s="48">
        <v>832</v>
      </c>
      <c r="B844" s="48" t="s">
        <v>1215</v>
      </c>
      <c r="C844" s="48" t="s">
        <v>658</v>
      </c>
      <c r="D844" s="48" t="s">
        <v>659</v>
      </c>
      <c r="E844" s="108" t="s">
        <v>1251</v>
      </c>
      <c r="F844" s="50">
        <v>5000</v>
      </c>
      <c r="G844" s="50" t="s">
        <v>70</v>
      </c>
      <c r="H844" s="41">
        <v>162648</v>
      </c>
      <c r="I844" s="50" t="s">
        <v>1198</v>
      </c>
      <c r="J844" s="48" t="s">
        <v>1195</v>
      </c>
    </row>
    <row r="845" spans="1:10" ht="147" x14ac:dyDescent="0.25">
      <c r="A845" s="48">
        <v>833</v>
      </c>
      <c r="B845" s="48" t="s">
        <v>1215</v>
      </c>
      <c r="C845" s="48" t="s">
        <v>658</v>
      </c>
      <c r="D845" s="48" t="s">
        <v>659</v>
      </c>
      <c r="E845" s="108" t="s">
        <v>1252</v>
      </c>
      <c r="F845" s="50">
        <v>400</v>
      </c>
      <c r="G845" s="50" t="s">
        <v>70</v>
      </c>
      <c r="H845" s="41">
        <v>13380.48</v>
      </c>
      <c r="I845" s="50" t="s">
        <v>1198</v>
      </c>
      <c r="J845" s="48" t="s">
        <v>1195</v>
      </c>
    </row>
    <row r="846" spans="1:10" ht="105" x14ac:dyDescent="0.25">
      <c r="A846" s="48">
        <v>834</v>
      </c>
      <c r="B846" s="48" t="s">
        <v>1215</v>
      </c>
      <c r="C846" s="48" t="s">
        <v>658</v>
      </c>
      <c r="D846" s="48" t="s">
        <v>659</v>
      </c>
      <c r="E846" s="108" t="s">
        <v>1253</v>
      </c>
      <c r="F846" s="50">
        <v>50</v>
      </c>
      <c r="G846" s="50" t="s">
        <v>70</v>
      </c>
      <c r="H846" s="41">
        <v>2112.48</v>
      </c>
      <c r="I846" s="50" t="s">
        <v>1198</v>
      </c>
      <c r="J846" s="48" t="s">
        <v>1195</v>
      </c>
    </row>
    <row r="847" spans="1:10" ht="73.5" x14ac:dyDescent="0.25">
      <c r="A847" s="48">
        <v>835</v>
      </c>
      <c r="B847" s="48" t="s">
        <v>1215</v>
      </c>
      <c r="C847" s="48" t="s">
        <v>658</v>
      </c>
      <c r="D847" s="48" t="s">
        <v>659</v>
      </c>
      <c r="E847" s="108" t="s">
        <v>1254</v>
      </c>
      <c r="F847" s="50">
        <v>3500</v>
      </c>
      <c r="G847" s="50" t="s">
        <v>70</v>
      </c>
      <c r="H847" s="41">
        <v>90115.199999999997</v>
      </c>
      <c r="I847" s="50" t="s">
        <v>1198</v>
      </c>
      <c r="J847" s="48" t="s">
        <v>1195</v>
      </c>
    </row>
    <row r="848" spans="1:10" ht="136.5" x14ac:dyDescent="0.25">
      <c r="A848" s="48">
        <v>836</v>
      </c>
      <c r="B848" s="48" t="s">
        <v>1215</v>
      </c>
      <c r="C848" s="48" t="s">
        <v>658</v>
      </c>
      <c r="D848" s="48" t="s">
        <v>659</v>
      </c>
      <c r="E848" s="108" t="s">
        <v>1255</v>
      </c>
      <c r="F848" s="50">
        <v>3000</v>
      </c>
      <c r="G848" s="50" t="s">
        <v>70</v>
      </c>
      <c r="H848" s="41">
        <v>108518.40000000001</v>
      </c>
      <c r="I848" s="50" t="s">
        <v>1198</v>
      </c>
      <c r="J848" s="48" t="s">
        <v>1195</v>
      </c>
    </row>
    <row r="849" spans="1:10" ht="189" x14ac:dyDescent="0.25">
      <c r="A849" s="48">
        <v>837</v>
      </c>
      <c r="B849" s="48" t="s">
        <v>1215</v>
      </c>
      <c r="C849" s="48" t="s">
        <v>658</v>
      </c>
      <c r="D849" s="48" t="s">
        <v>659</v>
      </c>
      <c r="E849" s="107" t="s">
        <v>1256</v>
      </c>
      <c r="F849" s="50">
        <v>12000</v>
      </c>
      <c r="G849" s="50" t="s">
        <v>70</v>
      </c>
      <c r="H849" s="41">
        <v>506822.39999999997</v>
      </c>
      <c r="I849" s="50" t="s">
        <v>1198</v>
      </c>
      <c r="J849" s="48" t="s">
        <v>1195</v>
      </c>
    </row>
    <row r="850" spans="1:10" ht="189" x14ac:dyDescent="0.25">
      <c r="A850" s="48">
        <v>838</v>
      </c>
      <c r="B850" s="48" t="s">
        <v>1215</v>
      </c>
      <c r="C850" s="48" t="s">
        <v>658</v>
      </c>
      <c r="D850" s="48" t="s">
        <v>659</v>
      </c>
      <c r="E850" s="108" t="s">
        <v>1257</v>
      </c>
      <c r="F850" s="50">
        <v>35000</v>
      </c>
      <c r="G850" s="50" t="s">
        <v>70</v>
      </c>
      <c r="H850" s="41">
        <v>802872</v>
      </c>
      <c r="I850" s="50" t="s">
        <v>1198</v>
      </c>
      <c r="J850" s="48" t="s">
        <v>1195</v>
      </c>
    </row>
    <row r="851" spans="1:10" ht="73.5" x14ac:dyDescent="0.25">
      <c r="A851" s="48">
        <v>839</v>
      </c>
      <c r="B851" s="48" t="s">
        <v>1215</v>
      </c>
      <c r="C851" s="48" t="s">
        <v>658</v>
      </c>
      <c r="D851" s="48" t="s">
        <v>659</v>
      </c>
      <c r="E851" s="108" t="s">
        <v>1258</v>
      </c>
      <c r="F851" s="50">
        <v>2000</v>
      </c>
      <c r="G851" s="50" t="s">
        <v>70</v>
      </c>
      <c r="H851" s="41">
        <v>56160</v>
      </c>
      <c r="I851" s="50" t="s">
        <v>1198</v>
      </c>
      <c r="J851" s="48" t="s">
        <v>1195</v>
      </c>
    </row>
    <row r="852" spans="1:10" ht="105" x14ac:dyDescent="0.25">
      <c r="A852" s="48">
        <v>840</v>
      </c>
      <c r="B852" s="48" t="s">
        <v>1215</v>
      </c>
      <c r="C852" s="48" t="s">
        <v>658</v>
      </c>
      <c r="D852" s="48" t="s">
        <v>659</v>
      </c>
      <c r="E852" s="108" t="s">
        <v>1259</v>
      </c>
      <c r="F852" s="50">
        <v>1000</v>
      </c>
      <c r="G852" s="50" t="s">
        <v>70</v>
      </c>
      <c r="H852" s="41">
        <v>29649.599999999999</v>
      </c>
      <c r="I852" s="50" t="s">
        <v>1198</v>
      </c>
      <c r="J852" s="48" t="s">
        <v>1195</v>
      </c>
    </row>
    <row r="853" spans="1:10" ht="84" x14ac:dyDescent="0.25">
      <c r="A853" s="48">
        <v>841</v>
      </c>
      <c r="B853" s="48" t="s">
        <v>1215</v>
      </c>
      <c r="C853" s="48" t="s">
        <v>658</v>
      </c>
      <c r="D853" s="48" t="s">
        <v>659</v>
      </c>
      <c r="E853" s="108" t="s">
        <v>1260</v>
      </c>
      <c r="F853" s="50">
        <v>200</v>
      </c>
      <c r="G853" s="50" t="s">
        <v>70</v>
      </c>
      <c r="H853" s="41">
        <v>10791.36</v>
      </c>
      <c r="I853" s="50" t="s">
        <v>1198</v>
      </c>
      <c r="J853" s="48" t="s">
        <v>1195</v>
      </c>
    </row>
    <row r="854" spans="1:10" ht="168" x14ac:dyDescent="0.25">
      <c r="A854" s="48">
        <v>842</v>
      </c>
      <c r="B854" s="48" t="s">
        <v>1215</v>
      </c>
      <c r="C854" s="48" t="s">
        <v>658</v>
      </c>
      <c r="D854" s="48" t="s">
        <v>659</v>
      </c>
      <c r="E854" s="108" t="s">
        <v>1261</v>
      </c>
      <c r="F854" s="50">
        <v>800</v>
      </c>
      <c r="G854" s="50" t="s">
        <v>70</v>
      </c>
      <c r="H854" s="41">
        <v>22694.400000000001</v>
      </c>
      <c r="I854" s="50" t="s">
        <v>1198</v>
      </c>
      <c r="J854" s="48" t="s">
        <v>1195</v>
      </c>
    </row>
    <row r="855" spans="1:10" ht="105" x14ac:dyDescent="0.25">
      <c r="A855" s="48">
        <v>843</v>
      </c>
      <c r="B855" s="48" t="s">
        <v>1215</v>
      </c>
      <c r="C855" s="48" t="s">
        <v>658</v>
      </c>
      <c r="D855" s="48" t="s">
        <v>659</v>
      </c>
      <c r="E855" s="108" t="s">
        <v>1262</v>
      </c>
      <c r="F855" s="50">
        <v>50</v>
      </c>
      <c r="G855" s="50" t="s">
        <v>70</v>
      </c>
      <c r="H855" s="41">
        <v>3078.72</v>
      </c>
      <c r="I855" s="50" t="s">
        <v>1198</v>
      </c>
      <c r="J855" s="48" t="s">
        <v>1195</v>
      </c>
    </row>
    <row r="856" spans="1:10" ht="73.5" x14ac:dyDescent="0.25">
      <c r="A856" s="48">
        <v>844</v>
      </c>
      <c r="B856" s="48" t="s">
        <v>1215</v>
      </c>
      <c r="C856" s="48" t="s">
        <v>658</v>
      </c>
      <c r="D856" s="48" t="s">
        <v>659</v>
      </c>
      <c r="E856" s="108" t="s">
        <v>1263</v>
      </c>
      <c r="F856" s="50">
        <v>50</v>
      </c>
      <c r="G856" s="50" t="s">
        <v>70</v>
      </c>
      <c r="H856" s="41">
        <v>3230.6399999999994</v>
      </c>
      <c r="I856" s="50" t="s">
        <v>1198</v>
      </c>
      <c r="J856" s="48" t="s">
        <v>1195</v>
      </c>
    </row>
    <row r="857" spans="1:10" ht="115.5" x14ac:dyDescent="0.25">
      <c r="A857" s="48">
        <v>845</v>
      </c>
      <c r="B857" s="48" t="s">
        <v>1215</v>
      </c>
      <c r="C857" s="48" t="s">
        <v>658</v>
      </c>
      <c r="D857" s="48" t="s">
        <v>659</v>
      </c>
      <c r="E857" s="108" t="s">
        <v>1264</v>
      </c>
      <c r="F857" s="50">
        <v>800</v>
      </c>
      <c r="G857" s="50" t="s">
        <v>70</v>
      </c>
      <c r="H857" s="41">
        <v>39202.559999999998</v>
      </c>
      <c r="I857" s="50" t="s">
        <v>1198</v>
      </c>
      <c r="J857" s="48" t="s">
        <v>1195</v>
      </c>
    </row>
    <row r="858" spans="1:10" ht="84" x14ac:dyDescent="0.25">
      <c r="A858" s="48">
        <v>846</v>
      </c>
      <c r="B858" s="48" t="s">
        <v>1215</v>
      </c>
      <c r="C858" s="48" t="s">
        <v>658</v>
      </c>
      <c r="D858" s="48" t="s">
        <v>659</v>
      </c>
      <c r="E858" s="108" t="s">
        <v>1265</v>
      </c>
      <c r="F858" s="50">
        <v>5000</v>
      </c>
      <c r="G858" s="50" t="s">
        <v>70</v>
      </c>
      <c r="H858" s="41">
        <v>115200</v>
      </c>
      <c r="I858" s="50" t="s">
        <v>1198</v>
      </c>
      <c r="J858" s="48" t="s">
        <v>1195</v>
      </c>
    </row>
    <row r="859" spans="1:10" ht="105" x14ac:dyDescent="0.25">
      <c r="A859" s="48">
        <v>847</v>
      </c>
      <c r="B859" s="48" t="s">
        <v>1215</v>
      </c>
      <c r="C859" s="48" t="s">
        <v>658</v>
      </c>
      <c r="D859" s="48" t="s">
        <v>659</v>
      </c>
      <c r="E859" s="108" t="s">
        <v>1266</v>
      </c>
      <c r="F859" s="50">
        <v>5000</v>
      </c>
      <c r="G859" s="50" t="s">
        <v>70</v>
      </c>
      <c r="H859" s="41">
        <v>122904.00000000001</v>
      </c>
      <c r="I859" s="50" t="s">
        <v>1198</v>
      </c>
      <c r="J859" s="48" t="s">
        <v>1195</v>
      </c>
    </row>
    <row r="860" spans="1:10" ht="73.5" x14ac:dyDescent="0.25">
      <c r="A860" s="48">
        <v>848</v>
      </c>
      <c r="B860" s="48" t="s">
        <v>1215</v>
      </c>
      <c r="C860" s="48" t="s">
        <v>658</v>
      </c>
      <c r="D860" s="48" t="s">
        <v>659</v>
      </c>
      <c r="E860" s="108" t="s">
        <v>1267</v>
      </c>
      <c r="F860" s="50">
        <v>320</v>
      </c>
      <c r="G860" s="50" t="s">
        <v>70</v>
      </c>
      <c r="H860" s="41">
        <v>10073.088</v>
      </c>
      <c r="I860" s="50" t="s">
        <v>1198</v>
      </c>
      <c r="J860" s="48" t="s">
        <v>1195</v>
      </c>
    </row>
    <row r="861" spans="1:10" ht="94.5" x14ac:dyDescent="0.25">
      <c r="A861" s="48">
        <v>849</v>
      </c>
      <c r="B861" s="48" t="s">
        <v>1215</v>
      </c>
      <c r="C861" s="48" t="s">
        <v>658</v>
      </c>
      <c r="D861" s="48" t="s">
        <v>659</v>
      </c>
      <c r="E861" s="108" t="s">
        <v>1268</v>
      </c>
      <c r="F861" s="50">
        <v>3000</v>
      </c>
      <c r="G861" s="50" t="s">
        <v>70</v>
      </c>
      <c r="H861" s="41">
        <v>75686.399999999994</v>
      </c>
      <c r="I861" s="50" t="s">
        <v>1198</v>
      </c>
      <c r="J861" s="48" t="s">
        <v>1195</v>
      </c>
    </row>
    <row r="862" spans="1:10" ht="105" x14ac:dyDescent="0.25">
      <c r="A862" s="48">
        <v>850</v>
      </c>
      <c r="B862" s="48" t="s">
        <v>1215</v>
      </c>
      <c r="C862" s="48" t="s">
        <v>658</v>
      </c>
      <c r="D862" s="48" t="s">
        <v>659</v>
      </c>
      <c r="E862" s="108" t="s">
        <v>1269</v>
      </c>
      <c r="F862" s="50">
        <v>200</v>
      </c>
      <c r="G862" s="50" t="s">
        <v>70</v>
      </c>
      <c r="H862" s="41">
        <v>6776.64</v>
      </c>
      <c r="I862" s="50" t="s">
        <v>1198</v>
      </c>
      <c r="J862" s="48" t="s">
        <v>1195</v>
      </c>
    </row>
    <row r="863" spans="1:10" ht="115.5" x14ac:dyDescent="0.25">
      <c r="A863" s="48">
        <v>851</v>
      </c>
      <c r="B863" s="48" t="s">
        <v>1215</v>
      </c>
      <c r="C863" s="48" t="s">
        <v>658</v>
      </c>
      <c r="D863" s="48" t="s">
        <v>659</v>
      </c>
      <c r="E863" s="108" t="s">
        <v>1270</v>
      </c>
      <c r="F863" s="50">
        <v>150</v>
      </c>
      <c r="G863" s="50" t="s">
        <v>70</v>
      </c>
      <c r="H863" s="41">
        <v>5909.76</v>
      </c>
      <c r="I863" s="50" t="s">
        <v>1198</v>
      </c>
      <c r="J863" s="48" t="s">
        <v>1195</v>
      </c>
    </row>
    <row r="864" spans="1:10" ht="126" x14ac:dyDescent="0.25">
      <c r="A864" s="48">
        <v>852</v>
      </c>
      <c r="B864" s="48" t="s">
        <v>1215</v>
      </c>
      <c r="C864" s="48" t="s">
        <v>658</v>
      </c>
      <c r="D864" s="48" t="s">
        <v>659</v>
      </c>
      <c r="E864" s="108" t="s">
        <v>1271</v>
      </c>
      <c r="F864" s="50">
        <v>800</v>
      </c>
      <c r="G864" s="50" t="s">
        <v>70</v>
      </c>
      <c r="H864" s="41">
        <v>14019.84</v>
      </c>
      <c r="I864" s="50" t="s">
        <v>1198</v>
      </c>
      <c r="J864" s="48" t="s">
        <v>1195</v>
      </c>
    </row>
    <row r="865" spans="1:10" ht="94.5" x14ac:dyDescent="0.25">
      <c r="A865" s="48">
        <v>853</v>
      </c>
      <c r="B865" s="48" t="s">
        <v>1215</v>
      </c>
      <c r="C865" s="48" t="s">
        <v>658</v>
      </c>
      <c r="D865" s="48" t="s">
        <v>659</v>
      </c>
      <c r="E865" s="108" t="s">
        <v>1272</v>
      </c>
      <c r="F865" s="50">
        <v>150</v>
      </c>
      <c r="G865" s="50" t="s">
        <v>70</v>
      </c>
      <c r="H865" s="41">
        <v>4726.08</v>
      </c>
      <c r="I865" s="50" t="s">
        <v>1198</v>
      </c>
      <c r="J865" s="48" t="s">
        <v>1195</v>
      </c>
    </row>
    <row r="866" spans="1:10" ht="94.5" x14ac:dyDescent="0.25">
      <c r="A866" s="48">
        <v>854</v>
      </c>
      <c r="B866" s="48" t="s">
        <v>1215</v>
      </c>
      <c r="C866" s="48" t="s">
        <v>658</v>
      </c>
      <c r="D866" s="48" t="s">
        <v>659</v>
      </c>
      <c r="E866" s="108" t="s">
        <v>1273</v>
      </c>
      <c r="F866" s="50">
        <v>3000</v>
      </c>
      <c r="G866" s="50" t="s">
        <v>70</v>
      </c>
      <c r="H866" s="41">
        <v>85536</v>
      </c>
      <c r="I866" s="50" t="s">
        <v>1198</v>
      </c>
      <c r="J866" s="48" t="s">
        <v>1195</v>
      </c>
    </row>
    <row r="867" spans="1:10" ht="136.5" x14ac:dyDescent="0.25">
      <c r="A867" s="48">
        <v>855</v>
      </c>
      <c r="B867" s="48" t="s">
        <v>1215</v>
      </c>
      <c r="C867" s="48" t="s">
        <v>658</v>
      </c>
      <c r="D867" s="48" t="s">
        <v>659</v>
      </c>
      <c r="E867" s="107" t="s">
        <v>1274</v>
      </c>
      <c r="F867" s="50">
        <v>1800</v>
      </c>
      <c r="G867" s="50" t="s">
        <v>70</v>
      </c>
      <c r="H867" s="41">
        <v>75867.839999999997</v>
      </c>
      <c r="I867" s="50" t="s">
        <v>1198</v>
      </c>
      <c r="J867" s="48" t="s">
        <v>1195</v>
      </c>
    </row>
    <row r="868" spans="1:10" ht="84" x14ac:dyDescent="0.25">
      <c r="A868" s="48">
        <v>856</v>
      </c>
      <c r="B868" s="48" t="s">
        <v>1215</v>
      </c>
      <c r="C868" s="48" t="s">
        <v>658</v>
      </c>
      <c r="D868" s="48" t="s">
        <v>659</v>
      </c>
      <c r="E868" s="108" t="s">
        <v>1275</v>
      </c>
      <c r="F868" s="50">
        <v>120</v>
      </c>
      <c r="G868" s="50" t="s">
        <v>70</v>
      </c>
      <c r="H868" s="41">
        <v>3381.6960000000004</v>
      </c>
      <c r="I868" s="50" t="s">
        <v>1198</v>
      </c>
      <c r="J868" s="48" t="s">
        <v>1195</v>
      </c>
    </row>
    <row r="869" spans="1:10" ht="84" x14ac:dyDescent="0.25">
      <c r="A869" s="48">
        <v>857</v>
      </c>
      <c r="B869" s="48" t="s">
        <v>1215</v>
      </c>
      <c r="C869" s="48" t="s">
        <v>658</v>
      </c>
      <c r="D869" s="48" t="s">
        <v>659</v>
      </c>
      <c r="E869" s="108" t="s">
        <v>1276</v>
      </c>
      <c r="F869" s="50">
        <v>200</v>
      </c>
      <c r="G869" s="50" t="s">
        <v>70</v>
      </c>
      <c r="H869" s="41">
        <v>5826.24</v>
      </c>
      <c r="I869" s="50" t="s">
        <v>1198</v>
      </c>
      <c r="J869" s="48" t="s">
        <v>1195</v>
      </c>
    </row>
    <row r="870" spans="1:10" ht="126" x14ac:dyDescent="0.25">
      <c r="A870" s="48">
        <v>858</v>
      </c>
      <c r="B870" s="48" t="s">
        <v>1215</v>
      </c>
      <c r="C870" s="48" t="s">
        <v>658</v>
      </c>
      <c r="D870" s="48" t="s">
        <v>659</v>
      </c>
      <c r="E870" s="108" t="s">
        <v>1277</v>
      </c>
      <c r="F870" s="50">
        <v>4500</v>
      </c>
      <c r="G870" s="50" t="s">
        <v>70</v>
      </c>
      <c r="H870" s="41">
        <v>94348.800000000003</v>
      </c>
      <c r="I870" s="50" t="s">
        <v>1198</v>
      </c>
      <c r="J870" s="48" t="s">
        <v>1195</v>
      </c>
    </row>
    <row r="871" spans="1:10" ht="84" x14ac:dyDescent="0.25">
      <c r="A871" s="48">
        <v>859</v>
      </c>
      <c r="B871" s="48" t="s">
        <v>1215</v>
      </c>
      <c r="C871" s="48" t="s">
        <v>658</v>
      </c>
      <c r="D871" s="48" t="s">
        <v>659</v>
      </c>
      <c r="E871" s="108" t="s">
        <v>1278</v>
      </c>
      <c r="F871" s="50">
        <v>500</v>
      </c>
      <c r="G871" s="50" t="s">
        <v>70</v>
      </c>
      <c r="H871" s="41">
        <v>12600</v>
      </c>
      <c r="I871" s="50" t="s">
        <v>1198</v>
      </c>
      <c r="J871" s="48" t="s">
        <v>1195</v>
      </c>
    </row>
    <row r="872" spans="1:10" ht="73.5" x14ac:dyDescent="0.25">
      <c r="A872" s="48">
        <v>860</v>
      </c>
      <c r="B872" s="48" t="s">
        <v>1215</v>
      </c>
      <c r="C872" s="48" t="s">
        <v>658</v>
      </c>
      <c r="D872" s="48" t="s">
        <v>659</v>
      </c>
      <c r="E872" s="108" t="s">
        <v>1279</v>
      </c>
      <c r="F872" s="50">
        <v>200</v>
      </c>
      <c r="G872" s="50" t="s">
        <v>70</v>
      </c>
      <c r="H872" s="41">
        <v>4530.2400000000007</v>
      </c>
      <c r="I872" s="50" t="s">
        <v>1198</v>
      </c>
      <c r="J872" s="48" t="s">
        <v>1195</v>
      </c>
    </row>
    <row r="873" spans="1:10" ht="126" x14ac:dyDescent="0.25">
      <c r="A873" s="48">
        <v>861</v>
      </c>
      <c r="B873" s="48" t="s">
        <v>1215</v>
      </c>
      <c r="C873" s="48" t="s">
        <v>658</v>
      </c>
      <c r="D873" s="48" t="s">
        <v>659</v>
      </c>
      <c r="E873" s="108" t="s">
        <v>1280</v>
      </c>
      <c r="F873" s="50">
        <v>45000</v>
      </c>
      <c r="G873" s="50" t="s">
        <v>70</v>
      </c>
      <c r="H873" s="41">
        <v>1490400.0000000002</v>
      </c>
      <c r="I873" s="50" t="s">
        <v>1198</v>
      </c>
      <c r="J873" s="48" t="s">
        <v>1195</v>
      </c>
    </row>
    <row r="874" spans="1:10" ht="73.5" x14ac:dyDescent="0.25">
      <c r="A874" s="48">
        <v>862</v>
      </c>
      <c r="B874" s="48" t="s">
        <v>1215</v>
      </c>
      <c r="C874" s="48" t="s">
        <v>658</v>
      </c>
      <c r="D874" s="48" t="s">
        <v>659</v>
      </c>
      <c r="E874" s="108" t="s">
        <v>1281</v>
      </c>
      <c r="F874" s="50">
        <v>100</v>
      </c>
      <c r="G874" s="50" t="s">
        <v>70</v>
      </c>
      <c r="H874" s="41">
        <v>4510.0800000000008</v>
      </c>
      <c r="I874" s="50" t="s">
        <v>1198</v>
      </c>
      <c r="J874" s="48" t="s">
        <v>1195</v>
      </c>
    </row>
    <row r="875" spans="1:10" ht="115.5" x14ac:dyDescent="0.25">
      <c r="A875" s="48">
        <v>863</v>
      </c>
      <c r="B875" s="48" t="s">
        <v>1215</v>
      </c>
      <c r="C875" s="48" t="s">
        <v>658</v>
      </c>
      <c r="D875" s="48" t="s">
        <v>659</v>
      </c>
      <c r="E875" s="108" t="s">
        <v>1282</v>
      </c>
      <c r="F875" s="50">
        <v>500</v>
      </c>
      <c r="G875" s="50" t="s">
        <v>70</v>
      </c>
      <c r="H875" s="41">
        <v>17107.199999999997</v>
      </c>
      <c r="I875" s="50" t="s">
        <v>1198</v>
      </c>
      <c r="J875" s="48" t="s">
        <v>1195</v>
      </c>
    </row>
    <row r="876" spans="1:10" ht="126" x14ac:dyDescent="0.25">
      <c r="A876" s="48">
        <v>864</v>
      </c>
      <c r="B876" s="48" t="s">
        <v>1215</v>
      </c>
      <c r="C876" s="48" t="s">
        <v>658</v>
      </c>
      <c r="D876" s="48" t="s">
        <v>659</v>
      </c>
      <c r="E876" s="108" t="s">
        <v>1283</v>
      </c>
      <c r="F876" s="50">
        <v>800</v>
      </c>
      <c r="G876" s="50" t="s">
        <v>70</v>
      </c>
      <c r="H876" s="41">
        <v>38672.639999999999</v>
      </c>
      <c r="I876" s="50" t="s">
        <v>1198</v>
      </c>
      <c r="J876" s="48" t="s">
        <v>1195</v>
      </c>
    </row>
    <row r="877" spans="1:10" ht="126" x14ac:dyDescent="0.25">
      <c r="A877" s="48">
        <v>865</v>
      </c>
      <c r="B877" s="48" t="s">
        <v>1215</v>
      </c>
      <c r="C877" s="48" t="s">
        <v>658</v>
      </c>
      <c r="D877" s="48" t="s">
        <v>659</v>
      </c>
      <c r="E877" s="108" t="s">
        <v>1284</v>
      </c>
      <c r="F877" s="50">
        <v>1000</v>
      </c>
      <c r="G877" s="50" t="s">
        <v>70</v>
      </c>
      <c r="H877" s="41">
        <v>44308.799999999996</v>
      </c>
      <c r="I877" s="50" t="s">
        <v>1198</v>
      </c>
      <c r="J877" s="48" t="s">
        <v>1195</v>
      </c>
    </row>
    <row r="878" spans="1:10" ht="115.5" x14ac:dyDescent="0.25">
      <c r="A878" s="48">
        <v>866</v>
      </c>
      <c r="B878" s="48" t="s">
        <v>1215</v>
      </c>
      <c r="C878" s="48" t="s">
        <v>658</v>
      </c>
      <c r="D878" s="48" t="s">
        <v>659</v>
      </c>
      <c r="E878" s="108" t="s">
        <v>1285</v>
      </c>
      <c r="F878" s="50">
        <v>400</v>
      </c>
      <c r="G878" s="50" t="s">
        <v>70</v>
      </c>
      <c r="H878" s="41">
        <v>18927.36</v>
      </c>
      <c r="I878" s="50" t="s">
        <v>1198</v>
      </c>
      <c r="J878" s="48" t="s">
        <v>1195</v>
      </c>
    </row>
    <row r="879" spans="1:10" ht="136.5" x14ac:dyDescent="0.25">
      <c r="A879" s="48">
        <v>867</v>
      </c>
      <c r="B879" s="48" t="s">
        <v>1215</v>
      </c>
      <c r="C879" s="48" t="s">
        <v>658</v>
      </c>
      <c r="D879" s="48" t="s">
        <v>659</v>
      </c>
      <c r="E879" s="108" t="s">
        <v>1286</v>
      </c>
      <c r="F879" s="50">
        <v>1200</v>
      </c>
      <c r="G879" s="50" t="s">
        <v>70</v>
      </c>
      <c r="H879" s="41">
        <v>42405.120000000003</v>
      </c>
      <c r="I879" s="50" t="s">
        <v>1198</v>
      </c>
      <c r="J879" s="48" t="s">
        <v>1195</v>
      </c>
    </row>
    <row r="880" spans="1:10" ht="105" x14ac:dyDescent="0.25">
      <c r="A880" s="48">
        <v>868</v>
      </c>
      <c r="B880" s="48" t="s">
        <v>1215</v>
      </c>
      <c r="C880" s="48" t="s">
        <v>658</v>
      </c>
      <c r="D880" s="48" t="s">
        <v>659</v>
      </c>
      <c r="E880" s="108" t="s">
        <v>1287</v>
      </c>
      <c r="F880" s="50">
        <v>1000</v>
      </c>
      <c r="G880" s="50" t="s">
        <v>70</v>
      </c>
      <c r="H880" s="41">
        <v>51494.400000000001</v>
      </c>
      <c r="I880" s="50" t="s">
        <v>1198</v>
      </c>
      <c r="J880" s="48" t="s">
        <v>1195</v>
      </c>
    </row>
    <row r="881" spans="1:10" ht="94.5" x14ac:dyDescent="0.25">
      <c r="A881" s="48">
        <v>869</v>
      </c>
      <c r="B881" s="48" t="s">
        <v>1215</v>
      </c>
      <c r="C881" s="48" t="s">
        <v>658</v>
      </c>
      <c r="D881" s="48" t="s">
        <v>659</v>
      </c>
      <c r="E881" s="108" t="s">
        <v>1288</v>
      </c>
      <c r="F881" s="50">
        <v>1000</v>
      </c>
      <c r="G881" s="50" t="s">
        <v>70</v>
      </c>
      <c r="H881" s="41">
        <v>36100.800000000003</v>
      </c>
      <c r="I881" s="50" t="s">
        <v>1198</v>
      </c>
      <c r="J881" s="48" t="s">
        <v>1195</v>
      </c>
    </row>
    <row r="882" spans="1:10" ht="94.5" x14ac:dyDescent="0.25">
      <c r="A882" s="48">
        <v>870</v>
      </c>
      <c r="B882" s="48" t="s">
        <v>1215</v>
      </c>
      <c r="C882" s="48" t="s">
        <v>658</v>
      </c>
      <c r="D882" s="48" t="s">
        <v>659</v>
      </c>
      <c r="E882" s="108" t="s">
        <v>1289</v>
      </c>
      <c r="F882" s="50">
        <v>1500</v>
      </c>
      <c r="G882" s="50" t="s">
        <v>70</v>
      </c>
      <c r="H882" s="41">
        <v>58903.200000000012</v>
      </c>
      <c r="I882" s="50" t="s">
        <v>1198</v>
      </c>
      <c r="J882" s="48" t="s">
        <v>1195</v>
      </c>
    </row>
    <row r="883" spans="1:10" ht="73.5" x14ac:dyDescent="0.25">
      <c r="A883" s="48">
        <v>871</v>
      </c>
      <c r="B883" s="48" t="s">
        <v>1215</v>
      </c>
      <c r="C883" s="48" t="s">
        <v>658</v>
      </c>
      <c r="D883" s="48" t="s">
        <v>659</v>
      </c>
      <c r="E883" s="108" t="s">
        <v>1290</v>
      </c>
      <c r="F883" s="50">
        <v>1000</v>
      </c>
      <c r="G883" s="50" t="s">
        <v>70</v>
      </c>
      <c r="H883" s="41">
        <v>47116.799999999996</v>
      </c>
      <c r="I883" s="50" t="s">
        <v>1198</v>
      </c>
      <c r="J883" s="48" t="s">
        <v>1195</v>
      </c>
    </row>
    <row r="884" spans="1:10" ht="84" x14ac:dyDescent="0.25">
      <c r="A884" s="48">
        <v>872</v>
      </c>
      <c r="B884" s="48" t="s">
        <v>1215</v>
      </c>
      <c r="C884" s="48" t="s">
        <v>658</v>
      </c>
      <c r="D884" s="48" t="s">
        <v>659</v>
      </c>
      <c r="E884" s="108" t="s">
        <v>1291</v>
      </c>
      <c r="F884" s="50">
        <v>12000</v>
      </c>
      <c r="G884" s="50" t="s">
        <v>70</v>
      </c>
      <c r="H884" s="41">
        <v>431481.60000000003</v>
      </c>
      <c r="I884" s="50" t="s">
        <v>1198</v>
      </c>
      <c r="J884" s="48" t="s">
        <v>1195</v>
      </c>
    </row>
    <row r="885" spans="1:10" ht="157.5" x14ac:dyDescent="0.25">
      <c r="A885" s="48">
        <v>873</v>
      </c>
      <c r="B885" s="48" t="s">
        <v>1215</v>
      </c>
      <c r="C885" s="48" t="s">
        <v>658</v>
      </c>
      <c r="D885" s="48" t="s">
        <v>659</v>
      </c>
      <c r="E885" s="108" t="s">
        <v>1292</v>
      </c>
      <c r="F885" s="50">
        <v>6000</v>
      </c>
      <c r="G885" s="50" t="s">
        <v>70</v>
      </c>
      <c r="H885" s="41">
        <v>144288</v>
      </c>
      <c r="I885" s="50" t="s">
        <v>1198</v>
      </c>
      <c r="J885" s="48" t="s">
        <v>1195</v>
      </c>
    </row>
    <row r="886" spans="1:10" ht="63" x14ac:dyDescent="0.25">
      <c r="A886" s="48">
        <v>874</v>
      </c>
      <c r="B886" s="48" t="s">
        <v>1215</v>
      </c>
      <c r="C886" s="48" t="s">
        <v>658</v>
      </c>
      <c r="D886" s="48" t="s">
        <v>659</v>
      </c>
      <c r="E886" s="108" t="s">
        <v>1293</v>
      </c>
      <c r="F886" s="50">
        <v>300</v>
      </c>
      <c r="G886" s="50" t="s">
        <v>70</v>
      </c>
      <c r="H886" s="41">
        <v>3067.2000000000003</v>
      </c>
      <c r="I886" s="50" t="s">
        <v>1198</v>
      </c>
      <c r="J886" s="48" t="s">
        <v>1195</v>
      </c>
    </row>
    <row r="887" spans="1:10" ht="52.5" x14ac:dyDescent="0.25">
      <c r="A887" s="48">
        <v>875</v>
      </c>
      <c r="B887" s="48" t="s">
        <v>1215</v>
      </c>
      <c r="C887" s="48" t="s">
        <v>658</v>
      </c>
      <c r="D887" s="48" t="s">
        <v>659</v>
      </c>
      <c r="E887" s="108" t="s">
        <v>1294</v>
      </c>
      <c r="F887" s="50">
        <v>1000</v>
      </c>
      <c r="G887" s="50" t="s">
        <v>70</v>
      </c>
      <c r="H887" s="41">
        <v>25300.799999999999</v>
      </c>
      <c r="I887" s="50" t="s">
        <v>1198</v>
      </c>
      <c r="J887" s="48" t="s">
        <v>1195</v>
      </c>
    </row>
    <row r="888" spans="1:10" ht="84" x14ac:dyDescent="0.25">
      <c r="A888" s="48">
        <v>876</v>
      </c>
      <c r="B888" s="48" t="s">
        <v>1215</v>
      </c>
      <c r="C888" s="48" t="s">
        <v>658</v>
      </c>
      <c r="D888" s="48" t="s">
        <v>659</v>
      </c>
      <c r="E888" s="108" t="s">
        <v>1295</v>
      </c>
      <c r="F888" s="50">
        <v>120</v>
      </c>
      <c r="G888" s="50" t="s">
        <v>70</v>
      </c>
      <c r="H888" s="41">
        <v>3815.4239999999995</v>
      </c>
      <c r="I888" s="50" t="s">
        <v>1198</v>
      </c>
      <c r="J888" s="48" t="s">
        <v>1195</v>
      </c>
    </row>
    <row r="889" spans="1:10" ht="63" x14ac:dyDescent="0.25">
      <c r="A889" s="48">
        <v>877</v>
      </c>
      <c r="B889" s="48" t="s">
        <v>1215</v>
      </c>
      <c r="C889" s="48" t="s">
        <v>658</v>
      </c>
      <c r="D889" s="48" t="s">
        <v>659</v>
      </c>
      <c r="E889" s="108" t="s">
        <v>1296</v>
      </c>
      <c r="F889" s="50">
        <v>40</v>
      </c>
      <c r="G889" s="50" t="s">
        <v>70</v>
      </c>
      <c r="H889" s="41">
        <v>1227.4559999999999</v>
      </c>
      <c r="I889" s="50" t="s">
        <v>1198</v>
      </c>
      <c r="J889" s="48" t="s">
        <v>1195</v>
      </c>
    </row>
    <row r="890" spans="1:10" ht="94.5" x14ac:dyDescent="0.25">
      <c r="A890" s="48">
        <v>878</v>
      </c>
      <c r="B890" s="48" t="s">
        <v>1215</v>
      </c>
      <c r="C890" s="48" t="s">
        <v>658</v>
      </c>
      <c r="D890" s="48" t="s">
        <v>659</v>
      </c>
      <c r="E890" s="108" t="s">
        <v>1297</v>
      </c>
      <c r="F890" s="50">
        <v>60</v>
      </c>
      <c r="G890" s="50" t="s">
        <v>70</v>
      </c>
      <c r="H890" s="41">
        <v>1782.432</v>
      </c>
      <c r="I890" s="50" t="s">
        <v>1198</v>
      </c>
      <c r="J890" s="48" t="s">
        <v>1195</v>
      </c>
    </row>
    <row r="891" spans="1:10" ht="84" x14ac:dyDescent="0.25">
      <c r="A891" s="48">
        <v>879</v>
      </c>
      <c r="B891" s="48" t="s">
        <v>1215</v>
      </c>
      <c r="C891" s="48" t="s">
        <v>658</v>
      </c>
      <c r="D891" s="48" t="s">
        <v>659</v>
      </c>
      <c r="E891" s="108" t="s">
        <v>1298</v>
      </c>
      <c r="F891" s="50">
        <v>60</v>
      </c>
      <c r="G891" s="50" t="s">
        <v>70</v>
      </c>
      <c r="H891" s="41">
        <v>1540.5119999999997</v>
      </c>
      <c r="I891" s="50" t="s">
        <v>1198</v>
      </c>
      <c r="J891" s="48" t="s">
        <v>1195</v>
      </c>
    </row>
    <row r="892" spans="1:10" ht="73.5" x14ac:dyDescent="0.25">
      <c r="A892" s="48">
        <v>880</v>
      </c>
      <c r="B892" s="48" t="s">
        <v>1215</v>
      </c>
      <c r="C892" s="48" t="s">
        <v>658</v>
      </c>
      <c r="D892" s="48" t="s">
        <v>659</v>
      </c>
      <c r="E892" s="108" t="s">
        <v>1299</v>
      </c>
      <c r="F892" s="50">
        <v>400</v>
      </c>
      <c r="G892" s="50" t="s">
        <v>70</v>
      </c>
      <c r="H892" s="41">
        <v>18224.640000000003</v>
      </c>
      <c r="I892" s="50" t="s">
        <v>1198</v>
      </c>
      <c r="J892" s="48" t="s">
        <v>1195</v>
      </c>
    </row>
    <row r="893" spans="1:10" ht="94.5" x14ac:dyDescent="0.25">
      <c r="A893" s="48">
        <v>881</v>
      </c>
      <c r="B893" s="48" t="s">
        <v>1215</v>
      </c>
      <c r="C893" s="48" t="s">
        <v>658</v>
      </c>
      <c r="D893" s="48" t="s">
        <v>659</v>
      </c>
      <c r="E893" s="108" t="s">
        <v>1300</v>
      </c>
      <c r="F893" s="50">
        <v>20</v>
      </c>
      <c r="G893" s="50" t="s">
        <v>70</v>
      </c>
      <c r="H893" s="41">
        <v>663.55199999999991</v>
      </c>
      <c r="I893" s="50" t="s">
        <v>1198</v>
      </c>
      <c r="J893" s="48" t="s">
        <v>1195</v>
      </c>
    </row>
    <row r="894" spans="1:10" ht="94.5" x14ac:dyDescent="0.25">
      <c r="A894" s="48">
        <v>882</v>
      </c>
      <c r="B894" s="48" t="s">
        <v>1215</v>
      </c>
      <c r="C894" s="48" t="s">
        <v>658</v>
      </c>
      <c r="D894" s="48" t="s">
        <v>659</v>
      </c>
      <c r="E894" s="108" t="s">
        <v>1301</v>
      </c>
      <c r="F894" s="50">
        <v>100</v>
      </c>
      <c r="G894" s="50" t="s">
        <v>70</v>
      </c>
      <c r="H894" s="41">
        <v>3965.76</v>
      </c>
      <c r="I894" s="50" t="s">
        <v>1198</v>
      </c>
      <c r="J894" s="48" t="s">
        <v>1195</v>
      </c>
    </row>
    <row r="895" spans="1:10" ht="84" x14ac:dyDescent="0.25">
      <c r="A895" s="48">
        <v>883</v>
      </c>
      <c r="B895" s="48" t="s">
        <v>1215</v>
      </c>
      <c r="C895" s="48" t="s">
        <v>658</v>
      </c>
      <c r="D895" s="48" t="s">
        <v>659</v>
      </c>
      <c r="E895" s="108" t="s">
        <v>1302</v>
      </c>
      <c r="F895" s="50">
        <v>400</v>
      </c>
      <c r="G895" s="50" t="s">
        <v>70</v>
      </c>
      <c r="H895" s="41">
        <v>15194.880000000001</v>
      </c>
      <c r="I895" s="50" t="s">
        <v>1198</v>
      </c>
      <c r="J895" s="48" t="s">
        <v>1195</v>
      </c>
    </row>
    <row r="896" spans="1:10" ht="73.5" x14ac:dyDescent="0.25">
      <c r="A896" s="48">
        <v>884</v>
      </c>
      <c r="B896" s="48" t="s">
        <v>1215</v>
      </c>
      <c r="C896" s="48" t="s">
        <v>658</v>
      </c>
      <c r="D896" s="48" t="s">
        <v>659</v>
      </c>
      <c r="E896" s="108" t="s">
        <v>1303</v>
      </c>
      <c r="F896" s="50">
        <v>250</v>
      </c>
      <c r="G896" s="50" t="s">
        <v>70</v>
      </c>
      <c r="H896" s="41">
        <v>5886</v>
      </c>
      <c r="I896" s="50" t="s">
        <v>1198</v>
      </c>
      <c r="J896" s="48" t="s">
        <v>1195</v>
      </c>
    </row>
    <row r="897" spans="1:10" ht="105" x14ac:dyDescent="0.25">
      <c r="A897" s="48">
        <v>885</v>
      </c>
      <c r="B897" s="48" t="s">
        <v>1215</v>
      </c>
      <c r="C897" s="48" t="s">
        <v>658</v>
      </c>
      <c r="D897" s="48" t="s">
        <v>659</v>
      </c>
      <c r="E897" s="108" t="s">
        <v>1304</v>
      </c>
      <c r="F897" s="50">
        <v>500</v>
      </c>
      <c r="G897" s="50" t="s">
        <v>70</v>
      </c>
      <c r="H897" s="41">
        <v>23745.599999999995</v>
      </c>
      <c r="I897" s="50" t="s">
        <v>1198</v>
      </c>
      <c r="J897" s="48" t="s">
        <v>1195</v>
      </c>
    </row>
    <row r="898" spans="1:10" ht="115.5" x14ac:dyDescent="0.25">
      <c r="A898" s="48">
        <v>886</v>
      </c>
      <c r="B898" s="48" t="s">
        <v>1215</v>
      </c>
      <c r="C898" s="48" t="s">
        <v>658</v>
      </c>
      <c r="D898" s="48" t="s">
        <v>659</v>
      </c>
      <c r="E898" s="108" t="s">
        <v>1305</v>
      </c>
      <c r="F898" s="50">
        <v>800</v>
      </c>
      <c r="G898" s="50" t="s">
        <v>70</v>
      </c>
      <c r="H898" s="41">
        <v>24168.960000000003</v>
      </c>
      <c r="I898" s="50" t="s">
        <v>1198</v>
      </c>
      <c r="J898" s="48" t="s">
        <v>1195</v>
      </c>
    </row>
    <row r="899" spans="1:10" ht="84" x14ac:dyDescent="0.25">
      <c r="A899" s="48">
        <v>887</v>
      </c>
      <c r="B899" s="48" t="s">
        <v>1215</v>
      </c>
      <c r="C899" s="48" t="s">
        <v>658</v>
      </c>
      <c r="D899" s="48" t="s">
        <v>659</v>
      </c>
      <c r="E899" s="108" t="s">
        <v>1306</v>
      </c>
      <c r="F899" s="50">
        <v>60</v>
      </c>
      <c r="G899" s="50" t="s">
        <v>70</v>
      </c>
      <c r="H899" s="41">
        <v>3375.6480000000001</v>
      </c>
      <c r="I899" s="50" t="s">
        <v>1198</v>
      </c>
      <c r="J899" s="48" t="s">
        <v>1195</v>
      </c>
    </row>
    <row r="900" spans="1:10" ht="94.5" x14ac:dyDescent="0.25">
      <c r="A900" s="48">
        <v>888</v>
      </c>
      <c r="B900" s="48" t="s">
        <v>1215</v>
      </c>
      <c r="C900" s="48" t="s">
        <v>658</v>
      </c>
      <c r="D900" s="48" t="s">
        <v>659</v>
      </c>
      <c r="E900" s="108" t="s">
        <v>1307</v>
      </c>
      <c r="F900" s="50">
        <v>550</v>
      </c>
      <c r="G900" s="50" t="s">
        <v>70</v>
      </c>
      <c r="H900" s="41">
        <v>13598.640000000001</v>
      </c>
      <c r="I900" s="50" t="s">
        <v>1198</v>
      </c>
      <c r="J900" s="48" t="s">
        <v>1195</v>
      </c>
    </row>
    <row r="901" spans="1:10" ht="84" x14ac:dyDescent="0.25">
      <c r="A901" s="48">
        <v>889</v>
      </c>
      <c r="B901" s="48" t="s">
        <v>1215</v>
      </c>
      <c r="C901" s="48" t="s">
        <v>658</v>
      </c>
      <c r="D901" s="48" t="s">
        <v>659</v>
      </c>
      <c r="E901" s="108" t="s">
        <v>1308</v>
      </c>
      <c r="F901" s="50">
        <v>60</v>
      </c>
      <c r="G901" s="50" t="s">
        <v>70</v>
      </c>
      <c r="H901" s="41">
        <v>2704.32</v>
      </c>
      <c r="I901" s="50" t="s">
        <v>1198</v>
      </c>
      <c r="J901" s="48" t="s">
        <v>1195</v>
      </c>
    </row>
    <row r="902" spans="1:10" ht="73.5" x14ac:dyDescent="0.25">
      <c r="A902" s="48">
        <v>890</v>
      </c>
      <c r="B902" s="48" t="s">
        <v>1215</v>
      </c>
      <c r="C902" s="48" t="s">
        <v>658</v>
      </c>
      <c r="D902" s="48" t="s">
        <v>659</v>
      </c>
      <c r="E902" s="107" t="s">
        <v>1309</v>
      </c>
      <c r="F902" s="50">
        <v>800</v>
      </c>
      <c r="G902" s="50" t="s">
        <v>70</v>
      </c>
      <c r="H902" s="41">
        <v>14503.68</v>
      </c>
      <c r="I902" s="50" t="s">
        <v>1198</v>
      </c>
      <c r="J902" s="48" t="s">
        <v>1195</v>
      </c>
    </row>
    <row r="903" spans="1:10" ht="115.5" x14ac:dyDescent="0.25">
      <c r="A903" s="48">
        <v>891</v>
      </c>
      <c r="B903" s="48" t="s">
        <v>1215</v>
      </c>
      <c r="C903" s="48" t="s">
        <v>658</v>
      </c>
      <c r="D903" s="48" t="s">
        <v>659</v>
      </c>
      <c r="E903" s="108" t="s">
        <v>1310</v>
      </c>
      <c r="F903" s="50">
        <v>10000</v>
      </c>
      <c r="G903" s="50" t="s">
        <v>70</v>
      </c>
      <c r="H903" s="41">
        <v>390383.99999999994</v>
      </c>
      <c r="I903" s="50" t="s">
        <v>1198</v>
      </c>
      <c r="J903" s="48" t="s">
        <v>1195</v>
      </c>
    </row>
    <row r="904" spans="1:10" ht="126" x14ac:dyDescent="0.25">
      <c r="A904" s="48">
        <v>892</v>
      </c>
      <c r="B904" s="48" t="s">
        <v>1215</v>
      </c>
      <c r="C904" s="48" t="s">
        <v>658</v>
      </c>
      <c r="D904" s="48" t="s">
        <v>659</v>
      </c>
      <c r="E904" s="108" t="s">
        <v>1311</v>
      </c>
      <c r="F904" s="50">
        <v>600</v>
      </c>
      <c r="G904" s="50" t="s">
        <v>70</v>
      </c>
      <c r="H904" s="41">
        <v>25056</v>
      </c>
      <c r="I904" s="50" t="s">
        <v>1198</v>
      </c>
      <c r="J904" s="48" t="s">
        <v>1195</v>
      </c>
    </row>
    <row r="905" spans="1:10" ht="94.5" x14ac:dyDescent="0.25">
      <c r="A905" s="48">
        <v>893</v>
      </c>
      <c r="B905" s="48" t="s">
        <v>1215</v>
      </c>
      <c r="C905" s="48" t="s">
        <v>658</v>
      </c>
      <c r="D905" s="48" t="s">
        <v>659</v>
      </c>
      <c r="E905" s="108" t="s">
        <v>1312</v>
      </c>
      <c r="F905" s="50">
        <v>200</v>
      </c>
      <c r="G905" s="50" t="s">
        <v>70</v>
      </c>
      <c r="H905" s="41">
        <v>5264.64</v>
      </c>
      <c r="I905" s="50" t="s">
        <v>1198</v>
      </c>
      <c r="J905" s="48" t="s">
        <v>1195</v>
      </c>
    </row>
    <row r="906" spans="1:10" ht="84" x14ac:dyDescent="0.25">
      <c r="A906" s="48">
        <v>894</v>
      </c>
      <c r="B906" s="48" t="s">
        <v>1215</v>
      </c>
      <c r="C906" s="48" t="s">
        <v>658</v>
      </c>
      <c r="D906" s="48" t="s">
        <v>659</v>
      </c>
      <c r="E906" s="108" t="s">
        <v>1313</v>
      </c>
      <c r="F906" s="50">
        <v>3000</v>
      </c>
      <c r="G906" s="50" t="s">
        <v>70</v>
      </c>
      <c r="H906" s="41">
        <v>62424</v>
      </c>
      <c r="I906" s="50" t="s">
        <v>1198</v>
      </c>
      <c r="J906" s="48" t="s">
        <v>1195</v>
      </c>
    </row>
    <row r="907" spans="1:10" ht="84" x14ac:dyDescent="0.25">
      <c r="A907" s="48">
        <v>895</v>
      </c>
      <c r="B907" s="48" t="s">
        <v>1215</v>
      </c>
      <c r="C907" s="48" t="s">
        <v>658</v>
      </c>
      <c r="D907" s="48" t="s">
        <v>659</v>
      </c>
      <c r="E907" s="108" t="s">
        <v>1314</v>
      </c>
      <c r="F907" s="50">
        <v>700</v>
      </c>
      <c r="G907" s="50" t="s">
        <v>70</v>
      </c>
      <c r="H907" s="41">
        <v>16974.719999999998</v>
      </c>
      <c r="I907" s="50" t="s">
        <v>1198</v>
      </c>
      <c r="J907" s="48" t="s">
        <v>1195</v>
      </c>
    </row>
    <row r="908" spans="1:10" ht="73.5" x14ac:dyDescent="0.25">
      <c r="A908" s="48">
        <v>896</v>
      </c>
      <c r="B908" s="48" t="s">
        <v>1215</v>
      </c>
      <c r="C908" s="48" t="s">
        <v>658</v>
      </c>
      <c r="D908" s="48" t="s">
        <v>659</v>
      </c>
      <c r="E908" s="108" t="s">
        <v>1315</v>
      </c>
      <c r="F908" s="50">
        <v>180</v>
      </c>
      <c r="G908" s="50" t="s">
        <v>70</v>
      </c>
      <c r="H908" s="41">
        <v>2540.1600000000003</v>
      </c>
      <c r="I908" s="50" t="s">
        <v>1198</v>
      </c>
      <c r="J908" s="48" t="s">
        <v>1195</v>
      </c>
    </row>
    <row r="909" spans="1:10" ht="73.5" x14ac:dyDescent="0.25">
      <c r="A909" s="48">
        <v>897</v>
      </c>
      <c r="B909" s="48" t="s">
        <v>1215</v>
      </c>
      <c r="C909" s="48" t="s">
        <v>658</v>
      </c>
      <c r="D909" s="48" t="s">
        <v>659</v>
      </c>
      <c r="E909" s="108" t="s">
        <v>1316</v>
      </c>
      <c r="F909" s="50">
        <v>80</v>
      </c>
      <c r="G909" s="50" t="s">
        <v>70</v>
      </c>
      <c r="H909" s="41">
        <v>2405.3759999999997</v>
      </c>
      <c r="I909" s="50" t="s">
        <v>1198</v>
      </c>
      <c r="J909" s="48" t="s">
        <v>1195</v>
      </c>
    </row>
    <row r="910" spans="1:10" ht="73.5" x14ac:dyDescent="0.25">
      <c r="A910" s="48">
        <v>898</v>
      </c>
      <c r="B910" s="48" t="s">
        <v>1215</v>
      </c>
      <c r="C910" s="48" t="s">
        <v>658</v>
      </c>
      <c r="D910" s="48" t="s">
        <v>659</v>
      </c>
      <c r="E910" s="108" t="s">
        <v>1317</v>
      </c>
      <c r="F910" s="50">
        <v>120</v>
      </c>
      <c r="G910" s="50" t="s">
        <v>70</v>
      </c>
      <c r="H910" s="41">
        <v>3801.6</v>
      </c>
      <c r="I910" s="50" t="s">
        <v>1198</v>
      </c>
      <c r="J910" s="48" t="s">
        <v>1195</v>
      </c>
    </row>
    <row r="911" spans="1:10" ht="105" x14ac:dyDescent="0.25">
      <c r="A911" s="48">
        <v>899</v>
      </c>
      <c r="B911" s="48" t="s">
        <v>1215</v>
      </c>
      <c r="C911" s="48" t="s">
        <v>658</v>
      </c>
      <c r="D911" s="48" t="s">
        <v>659</v>
      </c>
      <c r="E911" s="108" t="s">
        <v>1318</v>
      </c>
      <c r="F911" s="50">
        <v>1000</v>
      </c>
      <c r="G911" s="50" t="s">
        <v>70</v>
      </c>
      <c r="H911" s="41">
        <v>29894.400000000005</v>
      </c>
      <c r="I911" s="50" t="s">
        <v>1198</v>
      </c>
      <c r="J911" s="48" t="s">
        <v>1195</v>
      </c>
    </row>
    <row r="912" spans="1:10" ht="168" x14ac:dyDescent="0.25">
      <c r="A912" s="48">
        <v>900</v>
      </c>
      <c r="B912" s="48" t="s">
        <v>1215</v>
      </c>
      <c r="C912" s="48" t="s">
        <v>658</v>
      </c>
      <c r="D912" s="48" t="s">
        <v>659</v>
      </c>
      <c r="E912" s="108" t="s">
        <v>1319</v>
      </c>
      <c r="F912" s="50">
        <v>10000</v>
      </c>
      <c r="G912" s="50" t="s">
        <v>70</v>
      </c>
      <c r="H912" s="41">
        <v>352656</v>
      </c>
      <c r="I912" s="50" t="s">
        <v>1198</v>
      </c>
      <c r="J912" s="48" t="s">
        <v>1195</v>
      </c>
    </row>
    <row r="913" spans="1:10" ht="157.5" x14ac:dyDescent="0.25">
      <c r="A913" s="48">
        <v>901</v>
      </c>
      <c r="B913" s="48" t="s">
        <v>1215</v>
      </c>
      <c r="C913" s="48" t="s">
        <v>658</v>
      </c>
      <c r="D913" s="48" t="s">
        <v>659</v>
      </c>
      <c r="E913" s="108" t="s">
        <v>1320</v>
      </c>
      <c r="F913" s="50">
        <v>1000</v>
      </c>
      <c r="G913" s="50" t="s">
        <v>70</v>
      </c>
      <c r="H913" s="41">
        <v>49780.800000000003</v>
      </c>
      <c r="I913" s="50" t="s">
        <v>1198</v>
      </c>
      <c r="J913" s="48" t="s">
        <v>1195</v>
      </c>
    </row>
    <row r="914" spans="1:10" ht="94.5" x14ac:dyDescent="0.25">
      <c r="A914" s="48">
        <v>902</v>
      </c>
      <c r="B914" s="48" t="s">
        <v>1215</v>
      </c>
      <c r="C914" s="48" t="s">
        <v>658</v>
      </c>
      <c r="D914" s="48" t="s">
        <v>659</v>
      </c>
      <c r="E914" s="108" t="s">
        <v>1321</v>
      </c>
      <c r="F914" s="50">
        <v>70</v>
      </c>
      <c r="G914" s="50" t="s">
        <v>70</v>
      </c>
      <c r="H914" s="41">
        <v>2274.0480000000002</v>
      </c>
      <c r="I914" s="50" t="s">
        <v>1198</v>
      </c>
      <c r="J914" s="48" t="s">
        <v>1195</v>
      </c>
    </row>
    <row r="915" spans="1:10" ht="84" x14ac:dyDescent="0.25">
      <c r="A915" s="48">
        <v>903</v>
      </c>
      <c r="B915" s="48" t="s">
        <v>1215</v>
      </c>
      <c r="C915" s="48" t="s">
        <v>658</v>
      </c>
      <c r="D915" s="48" t="s">
        <v>659</v>
      </c>
      <c r="E915" s="108" t="s">
        <v>1322</v>
      </c>
      <c r="F915" s="50">
        <v>500</v>
      </c>
      <c r="G915" s="50" t="s">
        <v>70</v>
      </c>
      <c r="H915" s="41">
        <v>21600</v>
      </c>
      <c r="I915" s="50" t="s">
        <v>1198</v>
      </c>
      <c r="J915" s="48" t="s">
        <v>1195</v>
      </c>
    </row>
    <row r="916" spans="1:10" ht="94.5" x14ac:dyDescent="0.25">
      <c r="A916" s="48">
        <v>904</v>
      </c>
      <c r="B916" s="48" t="s">
        <v>1215</v>
      </c>
      <c r="C916" s="48" t="s">
        <v>658</v>
      </c>
      <c r="D916" s="48" t="s">
        <v>659</v>
      </c>
      <c r="E916" s="108" t="s">
        <v>1323</v>
      </c>
      <c r="F916" s="50">
        <v>50</v>
      </c>
      <c r="G916" s="50" t="s">
        <v>70</v>
      </c>
      <c r="H916" s="41">
        <v>1116</v>
      </c>
      <c r="I916" s="50" t="s">
        <v>1198</v>
      </c>
      <c r="J916" s="48" t="s">
        <v>1195</v>
      </c>
    </row>
    <row r="917" spans="1:10" ht="115.5" x14ac:dyDescent="0.25">
      <c r="A917" s="48">
        <v>905</v>
      </c>
      <c r="B917" s="48" t="s">
        <v>1215</v>
      </c>
      <c r="C917" s="48" t="s">
        <v>658</v>
      </c>
      <c r="D917" s="48" t="s">
        <v>659</v>
      </c>
      <c r="E917" s="108" t="s">
        <v>1324</v>
      </c>
      <c r="F917" s="50">
        <v>10000</v>
      </c>
      <c r="G917" s="50" t="s">
        <v>70</v>
      </c>
      <c r="H917" s="41">
        <v>316224</v>
      </c>
      <c r="I917" s="50" t="s">
        <v>1198</v>
      </c>
      <c r="J917" s="48" t="s">
        <v>1195</v>
      </c>
    </row>
    <row r="918" spans="1:10" ht="115.5" x14ac:dyDescent="0.25">
      <c r="A918" s="48">
        <v>906</v>
      </c>
      <c r="B918" s="48" t="s">
        <v>1215</v>
      </c>
      <c r="C918" s="48" t="s">
        <v>658</v>
      </c>
      <c r="D918" s="48" t="s">
        <v>659</v>
      </c>
      <c r="E918" s="108" t="s">
        <v>1325</v>
      </c>
      <c r="F918" s="50">
        <v>500</v>
      </c>
      <c r="G918" s="50" t="s">
        <v>70</v>
      </c>
      <c r="H918" s="41">
        <v>14400</v>
      </c>
      <c r="I918" s="50" t="s">
        <v>1198</v>
      </c>
      <c r="J918" s="48" t="s">
        <v>1195</v>
      </c>
    </row>
    <row r="919" spans="1:10" ht="84" x14ac:dyDescent="0.25">
      <c r="A919" s="48">
        <v>907</v>
      </c>
      <c r="B919" s="48" t="s">
        <v>1215</v>
      </c>
      <c r="C919" s="48" t="s">
        <v>658</v>
      </c>
      <c r="D919" s="48" t="s">
        <v>659</v>
      </c>
      <c r="E919" s="108" t="s">
        <v>1326</v>
      </c>
      <c r="F919" s="50">
        <v>1000</v>
      </c>
      <c r="G919" s="50" t="s">
        <v>70</v>
      </c>
      <c r="H919" s="41">
        <v>54619.199999999997</v>
      </c>
      <c r="I919" s="50" t="s">
        <v>1198</v>
      </c>
      <c r="J919" s="48" t="s">
        <v>1195</v>
      </c>
    </row>
    <row r="920" spans="1:10" ht="126" x14ac:dyDescent="0.25">
      <c r="A920" s="48">
        <v>908</v>
      </c>
      <c r="B920" s="48" t="s">
        <v>1215</v>
      </c>
      <c r="C920" s="48" t="s">
        <v>658</v>
      </c>
      <c r="D920" s="48" t="s">
        <v>659</v>
      </c>
      <c r="E920" s="108" t="s">
        <v>1327</v>
      </c>
      <c r="F920" s="50">
        <v>800</v>
      </c>
      <c r="G920" s="50" t="s">
        <v>70</v>
      </c>
      <c r="H920" s="41">
        <v>35988.479999999996</v>
      </c>
      <c r="I920" s="50" t="s">
        <v>1198</v>
      </c>
      <c r="J920" s="48" t="s">
        <v>1195</v>
      </c>
    </row>
    <row r="921" spans="1:10" ht="147" x14ac:dyDescent="0.25">
      <c r="A921" s="48">
        <v>909</v>
      </c>
      <c r="B921" s="48" t="s">
        <v>1215</v>
      </c>
      <c r="C921" s="48" t="s">
        <v>658</v>
      </c>
      <c r="D921" s="48" t="s">
        <v>659</v>
      </c>
      <c r="E921" s="107" t="s">
        <v>1328</v>
      </c>
      <c r="F921" s="50">
        <v>6000</v>
      </c>
      <c r="G921" s="50" t="s">
        <v>70</v>
      </c>
      <c r="H921" s="41">
        <v>205372.79999999999</v>
      </c>
      <c r="I921" s="50" t="s">
        <v>1198</v>
      </c>
      <c r="J921" s="48" t="s">
        <v>1195</v>
      </c>
    </row>
    <row r="922" spans="1:10" ht="73.5" x14ac:dyDescent="0.25">
      <c r="A922" s="48">
        <v>910</v>
      </c>
      <c r="B922" s="48" t="s">
        <v>1215</v>
      </c>
      <c r="C922" s="48" t="s">
        <v>658</v>
      </c>
      <c r="D922" s="48" t="s">
        <v>659</v>
      </c>
      <c r="E922" s="107" t="s">
        <v>1329</v>
      </c>
      <c r="F922" s="50">
        <v>200</v>
      </c>
      <c r="G922" s="50" t="s">
        <v>70</v>
      </c>
      <c r="H922" s="41">
        <v>6269.7599999999993</v>
      </c>
      <c r="I922" s="50" t="s">
        <v>1198</v>
      </c>
      <c r="J922" s="48" t="s">
        <v>1195</v>
      </c>
    </row>
    <row r="923" spans="1:10" ht="126" x14ac:dyDescent="0.25">
      <c r="A923" s="48">
        <v>911</v>
      </c>
      <c r="B923" s="48" t="s">
        <v>1215</v>
      </c>
      <c r="C923" s="48" t="s">
        <v>658</v>
      </c>
      <c r="D923" s="48" t="s">
        <v>659</v>
      </c>
      <c r="E923" s="107" t="s">
        <v>1330</v>
      </c>
      <c r="F923" s="50">
        <v>4000</v>
      </c>
      <c r="G923" s="50" t="s">
        <v>70</v>
      </c>
      <c r="H923" s="41">
        <v>180691.20000000004</v>
      </c>
      <c r="I923" s="50" t="s">
        <v>1198</v>
      </c>
      <c r="J923" s="48" t="s">
        <v>1195</v>
      </c>
    </row>
    <row r="924" spans="1:10" ht="115.5" x14ac:dyDescent="0.25">
      <c r="A924" s="48">
        <v>912</v>
      </c>
      <c r="B924" s="48" t="s">
        <v>1215</v>
      </c>
      <c r="C924" s="48" t="s">
        <v>658</v>
      </c>
      <c r="D924" s="48" t="s">
        <v>659</v>
      </c>
      <c r="E924" s="108" t="s">
        <v>1331</v>
      </c>
      <c r="F924" s="50">
        <v>4500</v>
      </c>
      <c r="G924" s="50" t="s">
        <v>70</v>
      </c>
      <c r="H924" s="41">
        <v>180921.60000000003</v>
      </c>
      <c r="I924" s="50" t="s">
        <v>1198</v>
      </c>
      <c r="J924" s="48" t="s">
        <v>1195</v>
      </c>
    </row>
    <row r="925" spans="1:10" ht="73.5" x14ac:dyDescent="0.25">
      <c r="A925" s="48">
        <v>913</v>
      </c>
      <c r="B925" s="48" t="s">
        <v>1215</v>
      </c>
      <c r="C925" s="48" t="s">
        <v>658</v>
      </c>
      <c r="D925" s="48" t="s">
        <v>659</v>
      </c>
      <c r="E925" s="107" t="s">
        <v>1332</v>
      </c>
      <c r="F925" s="50">
        <v>5000</v>
      </c>
      <c r="G925" s="50" t="s">
        <v>70</v>
      </c>
      <c r="H925" s="41">
        <v>224424.00000000003</v>
      </c>
      <c r="I925" s="50" t="s">
        <v>1198</v>
      </c>
      <c r="J925" s="48" t="s">
        <v>1195</v>
      </c>
    </row>
    <row r="926" spans="1:10" ht="84" x14ac:dyDescent="0.25">
      <c r="A926" s="48">
        <v>914</v>
      </c>
      <c r="B926" s="48" t="s">
        <v>1215</v>
      </c>
      <c r="C926" s="48" t="s">
        <v>658</v>
      </c>
      <c r="D926" s="48" t="s">
        <v>659</v>
      </c>
      <c r="E926" s="108" t="s">
        <v>1333</v>
      </c>
      <c r="F926" s="50">
        <v>1200</v>
      </c>
      <c r="G926" s="50" t="s">
        <v>70</v>
      </c>
      <c r="H926" s="41">
        <v>113253.12000000002</v>
      </c>
      <c r="I926" s="50" t="s">
        <v>1198</v>
      </c>
      <c r="J926" s="48" t="s">
        <v>1195</v>
      </c>
    </row>
    <row r="927" spans="1:10" ht="105" x14ac:dyDescent="0.25">
      <c r="A927" s="48">
        <v>915</v>
      </c>
      <c r="B927" s="48" t="s">
        <v>1215</v>
      </c>
      <c r="C927" s="48" t="s">
        <v>658</v>
      </c>
      <c r="D927" s="48" t="s">
        <v>659</v>
      </c>
      <c r="E927" s="108" t="s">
        <v>1334</v>
      </c>
      <c r="F927" s="50">
        <v>600</v>
      </c>
      <c r="G927" s="50" t="s">
        <v>70</v>
      </c>
      <c r="H927" s="41">
        <v>28373.759999999998</v>
      </c>
      <c r="I927" s="50" t="s">
        <v>1198</v>
      </c>
      <c r="J927" s="48" t="s">
        <v>1195</v>
      </c>
    </row>
    <row r="928" spans="1:10" ht="136.5" x14ac:dyDescent="0.25">
      <c r="A928" s="48">
        <v>916</v>
      </c>
      <c r="B928" s="48" t="s">
        <v>1215</v>
      </c>
      <c r="C928" s="48" t="s">
        <v>658</v>
      </c>
      <c r="D928" s="48" t="s">
        <v>659</v>
      </c>
      <c r="E928" s="108" t="s">
        <v>1335</v>
      </c>
      <c r="F928" s="50">
        <v>35000</v>
      </c>
      <c r="G928" s="50" t="s">
        <v>70</v>
      </c>
      <c r="H928" s="41">
        <v>1381968.0000000002</v>
      </c>
      <c r="I928" s="50" t="s">
        <v>1198</v>
      </c>
      <c r="J928" s="48" t="s">
        <v>1195</v>
      </c>
    </row>
    <row r="929" spans="1:10" ht="73.5" x14ac:dyDescent="0.25">
      <c r="A929" s="48">
        <v>917</v>
      </c>
      <c r="B929" s="48" t="s">
        <v>1215</v>
      </c>
      <c r="C929" s="48" t="s">
        <v>658</v>
      </c>
      <c r="D929" s="48" t="s">
        <v>659</v>
      </c>
      <c r="E929" s="108" t="s">
        <v>1336</v>
      </c>
      <c r="F929" s="50">
        <v>200</v>
      </c>
      <c r="G929" s="50" t="s">
        <v>70</v>
      </c>
      <c r="H929" s="41">
        <v>6076.8</v>
      </c>
      <c r="I929" s="50" t="s">
        <v>1198</v>
      </c>
      <c r="J929" s="48" t="s">
        <v>1195</v>
      </c>
    </row>
    <row r="930" spans="1:10" ht="105" x14ac:dyDescent="0.25">
      <c r="A930" s="48">
        <v>918</v>
      </c>
      <c r="B930" s="48" t="s">
        <v>1215</v>
      </c>
      <c r="C930" s="48" t="s">
        <v>658</v>
      </c>
      <c r="D930" s="48" t="s">
        <v>659</v>
      </c>
      <c r="E930" s="108" t="s">
        <v>1337</v>
      </c>
      <c r="F930" s="50">
        <v>2000</v>
      </c>
      <c r="G930" s="50" t="s">
        <v>70</v>
      </c>
      <c r="H930" s="41">
        <v>50976</v>
      </c>
      <c r="I930" s="50" t="s">
        <v>1198</v>
      </c>
      <c r="J930" s="48" t="s">
        <v>1195</v>
      </c>
    </row>
    <row r="931" spans="1:10" ht="63" x14ac:dyDescent="0.25">
      <c r="A931" s="48">
        <v>919</v>
      </c>
      <c r="B931" s="48" t="s">
        <v>1215</v>
      </c>
      <c r="C931" s="48" t="s">
        <v>658</v>
      </c>
      <c r="D931" s="48" t="s">
        <v>659</v>
      </c>
      <c r="E931" s="108" t="s">
        <v>1338</v>
      </c>
      <c r="F931" s="50">
        <v>1800</v>
      </c>
      <c r="G931" s="50" t="s">
        <v>70</v>
      </c>
      <c r="H931" s="41">
        <v>40253.759999999995</v>
      </c>
      <c r="I931" s="50" t="s">
        <v>1198</v>
      </c>
      <c r="J931" s="48" t="s">
        <v>1195</v>
      </c>
    </row>
    <row r="932" spans="1:10" ht="105" x14ac:dyDescent="0.25">
      <c r="A932" s="48">
        <v>920</v>
      </c>
      <c r="B932" s="48" t="s">
        <v>1215</v>
      </c>
      <c r="C932" s="48" t="s">
        <v>658</v>
      </c>
      <c r="D932" s="48" t="s">
        <v>659</v>
      </c>
      <c r="E932" s="108" t="s">
        <v>1339</v>
      </c>
      <c r="F932" s="50">
        <v>120</v>
      </c>
      <c r="G932" s="50" t="s">
        <v>70</v>
      </c>
      <c r="H932" s="41">
        <v>5227.2</v>
      </c>
      <c r="I932" s="50" t="s">
        <v>1198</v>
      </c>
      <c r="J932" s="48" t="s">
        <v>1195</v>
      </c>
    </row>
    <row r="933" spans="1:10" ht="73.5" x14ac:dyDescent="0.25">
      <c r="A933" s="48">
        <v>921</v>
      </c>
      <c r="B933" s="48" t="s">
        <v>1215</v>
      </c>
      <c r="C933" s="48" t="s">
        <v>658</v>
      </c>
      <c r="D933" s="48" t="s">
        <v>659</v>
      </c>
      <c r="E933" s="108" t="s">
        <v>1340</v>
      </c>
      <c r="F933" s="50">
        <v>1600</v>
      </c>
      <c r="G933" s="50" t="s">
        <v>70</v>
      </c>
      <c r="H933" s="41">
        <v>64074.239999999998</v>
      </c>
      <c r="I933" s="50" t="s">
        <v>1198</v>
      </c>
      <c r="J933" s="48" t="s">
        <v>1195</v>
      </c>
    </row>
    <row r="934" spans="1:10" ht="73.5" x14ac:dyDescent="0.25">
      <c r="A934" s="48">
        <v>922</v>
      </c>
      <c r="B934" s="48" t="s">
        <v>1215</v>
      </c>
      <c r="C934" s="48" t="s">
        <v>658</v>
      </c>
      <c r="D934" s="48" t="s">
        <v>659</v>
      </c>
      <c r="E934" s="108" t="s">
        <v>1341</v>
      </c>
      <c r="F934" s="50">
        <v>2500</v>
      </c>
      <c r="G934" s="50" t="s">
        <v>70</v>
      </c>
      <c r="H934" s="41">
        <v>78120</v>
      </c>
      <c r="I934" s="50" t="s">
        <v>1198</v>
      </c>
      <c r="J934" s="48" t="s">
        <v>1195</v>
      </c>
    </row>
    <row r="935" spans="1:10" ht="94.5" x14ac:dyDescent="0.25">
      <c r="A935" s="48">
        <v>923</v>
      </c>
      <c r="B935" s="48" t="s">
        <v>1215</v>
      </c>
      <c r="C935" s="48" t="s">
        <v>658</v>
      </c>
      <c r="D935" s="48" t="s">
        <v>659</v>
      </c>
      <c r="E935" s="107" t="s">
        <v>1342</v>
      </c>
      <c r="F935" s="50">
        <v>200</v>
      </c>
      <c r="G935" s="50" t="s">
        <v>70</v>
      </c>
      <c r="H935" s="41">
        <v>9164.16</v>
      </c>
      <c r="I935" s="50" t="s">
        <v>1198</v>
      </c>
      <c r="J935" s="48" t="s">
        <v>1195</v>
      </c>
    </row>
    <row r="936" spans="1:10" ht="115.5" x14ac:dyDescent="0.25">
      <c r="A936" s="48">
        <v>924</v>
      </c>
      <c r="B936" s="48" t="s">
        <v>1215</v>
      </c>
      <c r="C936" s="48" t="s">
        <v>658</v>
      </c>
      <c r="D936" s="48" t="s">
        <v>659</v>
      </c>
      <c r="E936" s="108" t="s">
        <v>1343</v>
      </c>
      <c r="F936" s="50">
        <v>1800</v>
      </c>
      <c r="G936" s="50" t="s">
        <v>70</v>
      </c>
      <c r="H936" s="41">
        <v>48237.120000000003</v>
      </c>
      <c r="I936" s="50" t="s">
        <v>1198</v>
      </c>
      <c r="J936" s="48" t="s">
        <v>1195</v>
      </c>
    </row>
    <row r="937" spans="1:10" ht="84" x14ac:dyDescent="0.25">
      <c r="A937" s="48">
        <v>925</v>
      </c>
      <c r="B937" s="48" t="s">
        <v>1215</v>
      </c>
      <c r="C937" s="48" t="s">
        <v>658</v>
      </c>
      <c r="D937" s="48" t="s">
        <v>659</v>
      </c>
      <c r="E937" s="108" t="s">
        <v>1344</v>
      </c>
      <c r="F937" s="50">
        <v>15000</v>
      </c>
      <c r="G937" s="50" t="s">
        <v>70</v>
      </c>
      <c r="H937" s="41">
        <v>619704.00000000012</v>
      </c>
      <c r="I937" s="50" t="s">
        <v>1198</v>
      </c>
      <c r="J937" s="48" t="s">
        <v>1195</v>
      </c>
    </row>
    <row r="938" spans="1:10" ht="115.5" x14ac:dyDescent="0.25">
      <c r="A938" s="48">
        <v>926</v>
      </c>
      <c r="B938" s="48" t="s">
        <v>1215</v>
      </c>
      <c r="C938" s="48" t="s">
        <v>658</v>
      </c>
      <c r="D938" s="48" t="s">
        <v>659</v>
      </c>
      <c r="E938" s="108" t="s">
        <v>1345</v>
      </c>
      <c r="F938" s="50">
        <v>100</v>
      </c>
      <c r="G938" s="50" t="s">
        <v>70</v>
      </c>
      <c r="H938" s="41">
        <v>2062.0800000000004</v>
      </c>
      <c r="I938" s="50" t="s">
        <v>1198</v>
      </c>
      <c r="J938" s="48" t="s">
        <v>1195</v>
      </c>
    </row>
    <row r="939" spans="1:10" ht="126" x14ac:dyDescent="0.25">
      <c r="A939" s="48">
        <v>927</v>
      </c>
      <c r="B939" s="48" t="s">
        <v>1215</v>
      </c>
      <c r="C939" s="48" t="s">
        <v>658</v>
      </c>
      <c r="D939" s="48" t="s">
        <v>659</v>
      </c>
      <c r="E939" s="108" t="s">
        <v>1346</v>
      </c>
      <c r="F939" s="50">
        <v>800</v>
      </c>
      <c r="G939" s="50" t="s">
        <v>70</v>
      </c>
      <c r="H939" s="41">
        <v>32071.680000000004</v>
      </c>
      <c r="I939" s="50" t="s">
        <v>1198</v>
      </c>
      <c r="J939" s="48" t="s">
        <v>1195</v>
      </c>
    </row>
    <row r="940" spans="1:10" ht="105" x14ac:dyDescent="0.25">
      <c r="A940" s="48">
        <v>928</v>
      </c>
      <c r="B940" s="48" t="s">
        <v>1215</v>
      </c>
      <c r="C940" s="48" t="s">
        <v>658</v>
      </c>
      <c r="D940" s="48" t="s">
        <v>659</v>
      </c>
      <c r="E940" s="108" t="s">
        <v>1347</v>
      </c>
      <c r="F940" s="50">
        <v>250</v>
      </c>
      <c r="G940" s="50" t="s">
        <v>70</v>
      </c>
      <c r="H940" s="41">
        <v>6127.2</v>
      </c>
      <c r="I940" s="50" t="s">
        <v>1198</v>
      </c>
      <c r="J940" s="48" t="s">
        <v>1195</v>
      </c>
    </row>
    <row r="941" spans="1:10" ht="73.5" x14ac:dyDescent="0.25">
      <c r="A941" s="48">
        <v>929</v>
      </c>
      <c r="B941" s="48" t="s">
        <v>1215</v>
      </c>
      <c r="C941" s="48" t="s">
        <v>658</v>
      </c>
      <c r="D941" s="48" t="s">
        <v>659</v>
      </c>
      <c r="E941" s="108" t="s">
        <v>1348</v>
      </c>
      <c r="F941" s="50">
        <v>800</v>
      </c>
      <c r="G941" s="50" t="s">
        <v>70</v>
      </c>
      <c r="H941" s="41">
        <v>24629.759999999998</v>
      </c>
      <c r="I941" s="50" t="s">
        <v>1198</v>
      </c>
      <c r="J941" s="48" t="s">
        <v>1195</v>
      </c>
    </row>
    <row r="942" spans="1:10" ht="94.5" x14ac:dyDescent="0.25">
      <c r="A942" s="48">
        <v>930</v>
      </c>
      <c r="B942" s="48" t="s">
        <v>1215</v>
      </c>
      <c r="C942" s="48" t="s">
        <v>658</v>
      </c>
      <c r="D942" s="48" t="s">
        <v>659</v>
      </c>
      <c r="E942" s="108" t="s">
        <v>1349</v>
      </c>
      <c r="F942" s="50">
        <v>800</v>
      </c>
      <c r="G942" s="50" t="s">
        <v>70</v>
      </c>
      <c r="H942" s="41">
        <v>27866.880000000005</v>
      </c>
      <c r="I942" s="50" t="s">
        <v>1198</v>
      </c>
      <c r="J942" s="48" t="s">
        <v>1195</v>
      </c>
    </row>
    <row r="943" spans="1:10" ht="105" x14ac:dyDescent="0.25">
      <c r="A943" s="48">
        <v>931</v>
      </c>
      <c r="B943" s="48" t="s">
        <v>1215</v>
      </c>
      <c r="C943" s="48" t="s">
        <v>658</v>
      </c>
      <c r="D943" s="48" t="s">
        <v>659</v>
      </c>
      <c r="E943" s="108" t="s">
        <v>1350</v>
      </c>
      <c r="F943" s="50">
        <v>2000</v>
      </c>
      <c r="G943" s="50" t="s">
        <v>70</v>
      </c>
      <c r="H943" s="41">
        <v>35827.199999999997</v>
      </c>
      <c r="I943" s="50" t="s">
        <v>1198</v>
      </c>
      <c r="J943" s="48" t="s">
        <v>1195</v>
      </c>
    </row>
    <row r="944" spans="1:10" ht="84" x14ac:dyDescent="0.25">
      <c r="A944" s="48">
        <v>932</v>
      </c>
      <c r="B944" s="48" t="s">
        <v>1215</v>
      </c>
      <c r="C944" s="48" t="s">
        <v>658</v>
      </c>
      <c r="D944" s="48" t="s">
        <v>659</v>
      </c>
      <c r="E944" s="108" t="s">
        <v>1351</v>
      </c>
      <c r="F944" s="50">
        <v>50</v>
      </c>
      <c r="G944" s="50" t="s">
        <v>70</v>
      </c>
      <c r="H944" s="41">
        <v>1339.92</v>
      </c>
      <c r="I944" s="50" t="s">
        <v>1198</v>
      </c>
      <c r="J944" s="48" t="s">
        <v>1195</v>
      </c>
    </row>
    <row r="945" spans="1:10" ht="126" x14ac:dyDescent="0.25">
      <c r="A945" s="48">
        <v>933</v>
      </c>
      <c r="B945" s="48" t="s">
        <v>1215</v>
      </c>
      <c r="C945" s="48" t="s">
        <v>658</v>
      </c>
      <c r="D945" s="48" t="s">
        <v>659</v>
      </c>
      <c r="E945" s="108" t="s">
        <v>1352</v>
      </c>
      <c r="F945" s="50">
        <v>400</v>
      </c>
      <c r="G945" s="50" t="s">
        <v>70</v>
      </c>
      <c r="H945" s="41">
        <v>14895.359999999999</v>
      </c>
      <c r="I945" s="50" t="s">
        <v>1198</v>
      </c>
      <c r="J945" s="48" t="s">
        <v>1195</v>
      </c>
    </row>
    <row r="946" spans="1:10" ht="105" x14ac:dyDescent="0.25">
      <c r="A946" s="48">
        <v>934</v>
      </c>
      <c r="B946" s="48" t="s">
        <v>1215</v>
      </c>
      <c r="C946" s="48" t="s">
        <v>658</v>
      </c>
      <c r="D946" s="48" t="s">
        <v>659</v>
      </c>
      <c r="E946" s="108" t="s">
        <v>1353</v>
      </c>
      <c r="F946" s="50">
        <v>200</v>
      </c>
      <c r="G946" s="50" t="s">
        <v>70</v>
      </c>
      <c r="H946" s="41">
        <v>8818.56</v>
      </c>
      <c r="I946" s="50" t="s">
        <v>1198</v>
      </c>
      <c r="J946" s="48" t="s">
        <v>1195</v>
      </c>
    </row>
    <row r="947" spans="1:10" ht="115.5" x14ac:dyDescent="0.25">
      <c r="A947" s="48">
        <v>935</v>
      </c>
      <c r="B947" s="48" t="s">
        <v>1215</v>
      </c>
      <c r="C947" s="48" t="s">
        <v>658</v>
      </c>
      <c r="D947" s="48" t="s">
        <v>659</v>
      </c>
      <c r="E947" s="108" t="s">
        <v>1354</v>
      </c>
      <c r="F947" s="50">
        <v>1000</v>
      </c>
      <c r="G947" s="50" t="s">
        <v>70</v>
      </c>
      <c r="H947" s="41">
        <v>40248</v>
      </c>
      <c r="I947" s="50" t="s">
        <v>1198</v>
      </c>
      <c r="J947" s="48" t="s">
        <v>1195</v>
      </c>
    </row>
    <row r="948" spans="1:10" ht="105" x14ac:dyDescent="0.25">
      <c r="A948" s="48">
        <v>936</v>
      </c>
      <c r="B948" s="48" t="s">
        <v>1215</v>
      </c>
      <c r="C948" s="48" t="s">
        <v>658</v>
      </c>
      <c r="D948" s="48" t="s">
        <v>659</v>
      </c>
      <c r="E948" s="108" t="s">
        <v>1355</v>
      </c>
      <c r="F948" s="50">
        <v>150</v>
      </c>
      <c r="G948" s="50" t="s">
        <v>70</v>
      </c>
      <c r="H948" s="41">
        <v>6363.3600000000006</v>
      </c>
      <c r="I948" s="50" t="s">
        <v>1198</v>
      </c>
      <c r="J948" s="48" t="s">
        <v>1195</v>
      </c>
    </row>
    <row r="949" spans="1:10" ht="115.5" x14ac:dyDescent="0.25">
      <c r="A949" s="48">
        <v>937</v>
      </c>
      <c r="B949" s="48" t="s">
        <v>1215</v>
      </c>
      <c r="C949" s="48" t="s">
        <v>658</v>
      </c>
      <c r="D949" s="48" t="s">
        <v>659</v>
      </c>
      <c r="E949" s="108" t="s">
        <v>1356</v>
      </c>
      <c r="F949" s="50">
        <v>50</v>
      </c>
      <c r="G949" s="50" t="s">
        <v>70</v>
      </c>
      <c r="H949" s="41">
        <v>1605.6000000000001</v>
      </c>
      <c r="I949" s="50" t="s">
        <v>1198</v>
      </c>
      <c r="J949" s="48" t="s">
        <v>1195</v>
      </c>
    </row>
    <row r="950" spans="1:10" ht="94.5" x14ac:dyDescent="0.25">
      <c r="A950" s="48">
        <v>938</v>
      </c>
      <c r="B950" s="48" t="s">
        <v>1215</v>
      </c>
      <c r="C950" s="48" t="s">
        <v>658</v>
      </c>
      <c r="D950" s="48" t="s">
        <v>659</v>
      </c>
      <c r="E950" s="108" t="s">
        <v>1357</v>
      </c>
      <c r="F950" s="50">
        <v>50</v>
      </c>
      <c r="G950" s="50" t="s">
        <v>70</v>
      </c>
      <c r="H950" s="41">
        <v>1750.32</v>
      </c>
      <c r="I950" s="50" t="s">
        <v>1198</v>
      </c>
      <c r="J950" s="48" t="s">
        <v>1195</v>
      </c>
    </row>
    <row r="951" spans="1:10" ht="63" x14ac:dyDescent="0.25">
      <c r="A951" s="48">
        <v>939</v>
      </c>
      <c r="B951" s="48" t="s">
        <v>1215</v>
      </c>
      <c r="C951" s="48" t="s">
        <v>658</v>
      </c>
      <c r="D951" s="48" t="s">
        <v>659</v>
      </c>
      <c r="E951" s="108" t="s">
        <v>1358</v>
      </c>
      <c r="F951" s="50">
        <v>5300</v>
      </c>
      <c r="G951" s="50" t="s">
        <v>70</v>
      </c>
      <c r="H951" s="41">
        <v>36252</v>
      </c>
      <c r="I951" s="50" t="s">
        <v>1198</v>
      </c>
      <c r="J951" s="48" t="s">
        <v>1195</v>
      </c>
    </row>
    <row r="952" spans="1:10" ht="73.5" x14ac:dyDescent="0.25">
      <c r="A952" s="48">
        <v>940</v>
      </c>
      <c r="B952" s="48" t="s">
        <v>1215</v>
      </c>
      <c r="C952" s="48" t="s">
        <v>658</v>
      </c>
      <c r="D952" s="48" t="s">
        <v>659</v>
      </c>
      <c r="E952" s="108" t="s">
        <v>1359</v>
      </c>
      <c r="F952" s="50">
        <v>50</v>
      </c>
      <c r="G952" s="50" t="s">
        <v>70</v>
      </c>
      <c r="H952" s="41">
        <v>2360.8799999999997</v>
      </c>
      <c r="I952" s="50" t="s">
        <v>1198</v>
      </c>
      <c r="J952" s="48" t="s">
        <v>1195</v>
      </c>
    </row>
    <row r="953" spans="1:10" ht="84" x14ac:dyDescent="0.25">
      <c r="A953" s="48">
        <v>941</v>
      </c>
      <c r="B953" s="48" t="s">
        <v>1215</v>
      </c>
      <c r="C953" s="48" t="s">
        <v>658</v>
      </c>
      <c r="D953" s="48" t="s">
        <v>659</v>
      </c>
      <c r="E953" s="108" t="s">
        <v>1360</v>
      </c>
      <c r="F953" s="50">
        <v>100</v>
      </c>
      <c r="G953" s="50" t="s">
        <v>70</v>
      </c>
      <c r="H953" s="41">
        <v>2479.6799999999998</v>
      </c>
      <c r="I953" s="50" t="s">
        <v>1198</v>
      </c>
      <c r="J953" s="48" t="s">
        <v>1195</v>
      </c>
    </row>
    <row r="954" spans="1:10" ht="126" x14ac:dyDescent="0.25">
      <c r="A954" s="48">
        <v>942</v>
      </c>
      <c r="B954" s="48" t="s">
        <v>1215</v>
      </c>
      <c r="C954" s="48" t="s">
        <v>658</v>
      </c>
      <c r="D954" s="48" t="s">
        <v>659</v>
      </c>
      <c r="E954" s="107" t="s">
        <v>1361</v>
      </c>
      <c r="F954" s="50">
        <v>100</v>
      </c>
      <c r="G954" s="50" t="s">
        <v>70</v>
      </c>
      <c r="H954" s="41">
        <v>4334.4000000000005</v>
      </c>
      <c r="I954" s="50" t="s">
        <v>1198</v>
      </c>
      <c r="J954" s="48" t="s">
        <v>1195</v>
      </c>
    </row>
    <row r="955" spans="1:10" ht="105" x14ac:dyDescent="0.25">
      <c r="A955" s="48">
        <v>943</v>
      </c>
      <c r="B955" s="48" t="s">
        <v>1215</v>
      </c>
      <c r="C955" s="48" t="s">
        <v>658</v>
      </c>
      <c r="D955" s="48" t="s">
        <v>659</v>
      </c>
      <c r="E955" s="108" t="s">
        <v>1362</v>
      </c>
      <c r="F955" s="50">
        <v>20</v>
      </c>
      <c r="G955" s="50" t="s">
        <v>70</v>
      </c>
      <c r="H955" s="41">
        <v>1382.6880000000001</v>
      </c>
      <c r="I955" s="50" t="s">
        <v>1198</v>
      </c>
      <c r="J955" s="48" t="s">
        <v>1195</v>
      </c>
    </row>
    <row r="956" spans="1:10" ht="105" x14ac:dyDescent="0.25">
      <c r="A956" s="48">
        <v>944</v>
      </c>
      <c r="B956" s="48" t="s">
        <v>1215</v>
      </c>
      <c r="C956" s="48" t="s">
        <v>658</v>
      </c>
      <c r="D956" s="48" t="s">
        <v>659</v>
      </c>
      <c r="E956" s="108" t="s">
        <v>1363</v>
      </c>
      <c r="F956" s="50">
        <v>20</v>
      </c>
      <c r="G956" s="50" t="s">
        <v>70</v>
      </c>
      <c r="H956" s="41">
        <v>1235.52</v>
      </c>
      <c r="I956" s="50" t="s">
        <v>1198</v>
      </c>
      <c r="J956" s="48" t="s">
        <v>1195</v>
      </c>
    </row>
    <row r="957" spans="1:10" ht="94.5" x14ac:dyDescent="0.25">
      <c r="A957" s="48">
        <v>945</v>
      </c>
      <c r="B957" s="48" t="s">
        <v>1215</v>
      </c>
      <c r="C957" s="48" t="s">
        <v>658</v>
      </c>
      <c r="D957" s="48" t="s">
        <v>659</v>
      </c>
      <c r="E957" s="108" t="s">
        <v>1364</v>
      </c>
      <c r="F957" s="50">
        <v>500</v>
      </c>
      <c r="G957" s="50" t="s">
        <v>70</v>
      </c>
      <c r="H957" s="41">
        <v>27151.200000000004</v>
      </c>
      <c r="I957" s="50" t="s">
        <v>1198</v>
      </c>
      <c r="J957" s="48" t="s">
        <v>1195</v>
      </c>
    </row>
    <row r="958" spans="1:10" ht="105" x14ac:dyDescent="0.25">
      <c r="A958" s="48">
        <v>946</v>
      </c>
      <c r="B958" s="48" t="s">
        <v>1215</v>
      </c>
      <c r="C958" s="48" t="s">
        <v>658</v>
      </c>
      <c r="D958" s="48" t="s">
        <v>659</v>
      </c>
      <c r="E958" s="108" t="s">
        <v>1365</v>
      </c>
      <c r="F958" s="50">
        <v>7200</v>
      </c>
      <c r="G958" s="50" t="s">
        <v>70</v>
      </c>
      <c r="H958" s="41">
        <v>315601.92000000004</v>
      </c>
      <c r="I958" s="50" t="s">
        <v>1198</v>
      </c>
      <c r="J958" s="48" t="s">
        <v>1195</v>
      </c>
    </row>
    <row r="959" spans="1:10" ht="84" x14ac:dyDescent="0.25">
      <c r="A959" s="48">
        <v>947</v>
      </c>
      <c r="B959" s="48" t="s">
        <v>1215</v>
      </c>
      <c r="C959" s="48" t="s">
        <v>658</v>
      </c>
      <c r="D959" s="48" t="s">
        <v>659</v>
      </c>
      <c r="E959" s="108" t="s">
        <v>1366</v>
      </c>
      <c r="F959" s="50">
        <v>6000</v>
      </c>
      <c r="G959" s="50" t="s">
        <v>70</v>
      </c>
      <c r="H959" s="41">
        <v>285120</v>
      </c>
      <c r="I959" s="50" t="s">
        <v>1198</v>
      </c>
      <c r="J959" s="48" t="s">
        <v>1195</v>
      </c>
    </row>
    <row r="960" spans="1:10" ht="94.5" x14ac:dyDescent="0.25">
      <c r="A960" s="48">
        <v>948</v>
      </c>
      <c r="B960" s="48" t="s">
        <v>1215</v>
      </c>
      <c r="C960" s="48" t="s">
        <v>658</v>
      </c>
      <c r="D960" s="48" t="s">
        <v>659</v>
      </c>
      <c r="E960" s="108" t="s">
        <v>1367</v>
      </c>
      <c r="F960" s="50">
        <v>1200</v>
      </c>
      <c r="G960" s="50" t="s">
        <v>70</v>
      </c>
      <c r="H960" s="41">
        <v>73198.080000000002</v>
      </c>
      <c r="I960" s="50" t="s">
        <v>1198</v>
      </c>
      <c r="J960" s="48" t="s">
        <v>1195</v>
      </c>
    </row>
    <row r="961" spans="1:10" ht="73.5" x14ac:dyDescent="0.25">
      <c r="A961" s="48">
        <v>949</v>
      </c>
      <c r="B961" s="48" t="s">
        <v>1215</v>
      </c>
      <c r="C961" s="48" t="s">
        <v>658</v>
      </c>
      <c r="D961" s="48" t="s">
        <v>659</v>
      </c>
      <c r="E961" s="108" t="s">
        <v>1368</v>
      </c>
      <c r="F961" s="50">
        <v>150</v>
      </c>
      <c r="G961" s="50" t="s">
        <v>70</v>
      </c>
      <c r="H961" s="41">
        <v>8218.7999999999993</v>
      </c>
      <c r="I961" s="50" t="s">
        <v>1198</v>
      </c>
      <c r="J961" s="48" t="s">
        <v>1195</v>
      </c>
    </row>
    <row r="962" spans="1:10" ht="115.5" x14ac:dyDescent="0.25">
      <c r="A962" s="48">
        <v>950</v>
      </c>
      <c r="B962" s="48" t="s">
        <v>1215</v>
      </c>
      <c r="C962" s="48" t="s">
        <v>658</v>
      </c>
      <c r="D962" s="48" t="s">
        <v>659</v>
      </c>
      <c r="E962" s="108" t="s">
        <v>1369</v>
      </c>
      <c r="F962" s="50">
        <v>200</v>
      </c>
      <c r="G962" s="50" t="s">
        <v>70</v>
      </c>
      <c r="H962" s="41">
        <v>9164.16</v>
      </c>
      <c r="I962" s="50" t="s">
        <v>1198</v>
      </c>
      <c r="J962" s="48" t="s">
        <v>1195</v>
      </c>
    </row>
    <row r="963" spans="1:10" ht="73.5" x14ac:dyDescent="0.25">
      <c r="A963" s="48">
        <v>951</v>
      </c>
      <c r="B963" s="48" t="s">
        <v>1215</v>
      </c>
      <c r="C963" s="48" t="s">
        <v>658</v>
      </c>
      <c r="D963" s="48" t="s">
        <v>659</v>
      </c>
      <c r="E963" s="108" t="s">
        <v>1370</v>
      </c>
      <c r="F963" s="50">
        <v>150</v>
      </c>
      <c r="G963" s="50" t="s">
        <v>70</v>
      </c>
      <c r="H963" s="41">
        <v>4536</v>
      </c>
      <c r="I963" s="50" t="s">
        <v>1198</v>
      </c>
      <c r="J963" s="48" t="s">
        <v>1195</v>
      </c>
    </row>
    <row r="964" spans="1:10" ht="136.5" x14ac:dyDescent="0.25">
      <c r="A964" s="48">
        <v>952</v>
      </c>
      <c r="B964" s="48" t="s">
        <v>1215</v>
      </c>
      <c r="C964" s="48" t="s">
        <v>658</v>
      </c>
      <c r="D964" s="48" t="s">
        <v>659</v>
      </c>
      <c r="E964" s="108" t="s">
        <v>1371</v>
      </c>
      <c r="F964" s="50">
        <v>2000</v>
      </c>
      <c r="G964" s="50" t="s">
        <v>70</v>
      </c>
      <c r="H964" s="41">
        <v>79632</v>
      </c>
      <c r="I964" s="50" t="s">
        <v>1198</v>
      </c>
      <c r="J964" s="48" t="s">
        <v>1195</v>
      </c>
    </row>
    <row r="965" spans="1:10" ht="94.5" x14ac:dyDescent="0.25">
      <c r="A965" s="48">
        <v>953</v>
      </c>
      <c r="B965" s="48" t="s">
        <v>1215</v>
      </c>
      <c r="C965" s="48" t="s">
        <v>658</v>
      </c>
      <c r="D965" s="48" t="s">
        <v>659</v>
      </c>
      <c r="E965" s="108" t="s">
        <v>1372</v>
      </c>
      <c r="F965" s="50">
        <v>1000</v>
      </c>
      <c r="G965" s="50" t="s">
        <v>70</v>
      </c>
      <c r="H965" s="41">
        <v>36216</v>
      </c>
      <c r="I965" s="50" t="s">
        <v>1198</v>
      </c>
      <c r="J965" s="48" t="s">
        <v>1195</v>
      </c>
    </row>
    <row r="966" spans="1:10" ht="94.5" x14ac:dyDescent="0.25">
      <c r="A966" s="48">
        <v>954</v>
      </c>
      <c r="B966" s="48" t="s">
        <v>1215</v>
      </c>
      <c r="C966" s="48" t="s">
        <v>658</v>
      </c>
      <c r="D966" s="48" t="s">
        <v>659</v>
      </c>
      <c r="E966" s="108" t="s">
        <v>1373</v>
      </c>
      <c r="F966" s="50">
        <v>200</v>
      </c>
      <c r="G966" s="50" t="s">
        <v>70</v>
      </c>
      <c r="H966" s="41">
        <v>7220.16</v>
      </c>
      <c r="I966" s="50" t="s">
        <v>1198</v>
      </c>
      <c r="J966" s="48" t="s">
        <v>1195</v>
      </c>
    </row>
    <row r="967" spans="1:10" ht="115.5" x14ac:dyDescent="0.25">
      <c r="A967" s="48">
        <v>955</v>
      </c>
      <c r="B967" s="48" t="s">
        <v>1215</v>
      </c>
      <c r="C967" s="48" t="s">
        <v>658</v>
      </c>
      <c r="D967" s="48" t="s">
        <v>659</v>
      </c>
      <c r="E967" s="108" t="s">
        <v>1374</v>
      </c>
      <c r="F967" s="50">
        <v>500</v>
      </c>
      <c r="G967" s="50" t="s">
        <v>70</v>
      </c>
      <c r="H967" s="41">
        <v>24170.400000000001</v>
      </c>
      <c r="I967" s="50" t="s">
        <v>1198</v>
      </c>
      <c r="J967" s="48" t="s">
        <v>1195</v>
      </c>
    </row>
    <row r="968" spans="1:10" ht="199.5" x14ac:dyDescent="0.25">
      <c r="A968" s="48">
        <v>956</v>
      </c>
      <c r="B968" s="48" t="s">
        <v>1215</v>
      </c>
      <c r="C968" s="48" t="s">
        <v>658</v>
      </c>
      <c r="D968" s="48" t="s">
        <v>659</v>
      </c>
      <c r="E968" s="108" t="s">
        <v>1375</v>
      </c>
      <c r="F968" s="50">
        <v>9000</v>
      </c>
      <c r="G968" s="50" t="s">
        <v>70</v>
      </c>
      <c r="H968" s="41">
        <v>240408.00000000003</v>
      </c>
      <c r="I968" s="50" t="s">
        <v>1198</v>
      </c>
      <c r="J968" s="48" t="s">
        <v>1195</v>
      </c>
    </row>
    <row r="969" spans="1:10" ht="105" x14ac:dyDescent="0.25">
      <c r="A969" s="48">
        <v>957</v>
      </c>
      <c r="B969" s="48" t="s">
        <v>1215</v>
      </c>
      <c r="C969" s="48" t="s">
        <v>658</v>
      </c>
      <c r="D969" s="48" t="s">
        <v>659</v>
      </c>
      <c r="E969" s="107" t="s">
        <v>1376</v>
      </c>
      <c r="F969" s="50">
        <v>1000</v>
      </c>
      <c r="G969" s="50" t="s">
        <v>70</v>
      </c>
      <c r="H969" s="41">
        <v>22507.200000000001</v>
      </c>
      <c r="I969" s="50" t="s">
        <v>1198</v>
      </c>
      <c r="J969" s="48" t="s">
        <v>1195</v>
      </c>
    </row>
    <row r="970" spans="1:10" ht="105" x14ac:dyDescent="0.25">
      <c r="A970" s="48">
        <v>958</v>
      </c>
      <c r="B970" s="48" t="s">
        <v>1215</v>
      </c>
      <c r="C970" s="48" t="s">
        <v>1377</v>
      </c>
      <c r="D970" s="48" t="s">
        <v>659</v>
      </c>
      <c r="E970" s="108" t="s">
        <v>1378</v>
      </c>
      <c r="F970" s="50">
        <v>500</v>
      </c>
      <c r="G970" s="50" t="s">
        <v>70</v>
      </c>
      <c r="H970" s="41">
        <v>28036.799999999996</v>
      </c>
      <c r="I970" s="50" t="s">
        <v>1198</v>
      </c>
      <c r="J970" s="48" t="s">
        <v>1195</v>
      </c>
    </row>
    <row r="971" spans="1:10" ht="105" x14ac:dyDescent="0.25">
      <c r="A971" s="48">
        <v>959</v>
      </c>
      <c r="B971" s="48" t="s">
        <v>1215</v>
      </c>
      <c r="C971" s="48" t="s">
        <v>1379</v>
      </c>
      <c r="D971" s="48" t="s">
        <v>659</v>
      </c>
      <c r="E971" s="108" t="s">
        <v>1380</v>
      </c>
      <c r="F971" s="50">
        <v>500</v>
      </c>
      <c r="G971" s="50" t="s">
        <v>70</v>
      </c>
      <c r="H971" s="41">
        <v>28180.800000000003</v>
      </c>
      <c r="I971" s="50" t="s">
        <v>1198</v>
      </c>
      <c r="J971" s="48" t="s">
        <v>1195</v>
      </c>
    </row>
    <row r="972" spans="1:10" ht="94.5" x14ac:dyDescent="0.25">
      <c r="A972" s="48">
        <v>960</v>
      </c>
      <c r="B972" s="48" t="s">
        <v>1215</v>
      </c>
      <c r="C972" s="48" t="s">
        <v>1381</v>
      </c>
      <c r="D972" s="48" t="s">
        <v>659</v>
      </c>
      <c r="E972" s="108" t="s">
        <v>1382</v>
      </c>
      <c r="F972" s="50">
        <v>100</v>
      </c>
      <c r="G972" s="50" t="s">
        <v>70</v>
      </c>
      <c r="H972" s="41">
        <v>5637.5999999999995</v>
      </c>
      <c r="I972" s="50" t="s">
        <v>1198</v>
      </c>
      <c r="J972" s="48" t="s">
        <v>1195</v>
      </c>
    </row>
    <row r="973" spans="1:10" ht="168" x14ac:dyDescent="0.25">
      <c r="A973" s="48">
        <v>961</v>
      </c>
      <c r="B973" s="48" t="s">
        <v>1215</v>
      </c>
      <c r="C973" s="48" t="s">
        <v>1383</v>
      </c>
      <c r="D973" s="48" t="s">
        <v>659</v>
      </c>
      <c r="E973" s="108" t="s">
        <v>1384</v>
      </c>
      <c r="F973" s="50">
        <v>1000</v>
      </c>
      <c r="G973" s="50" t="s">
        <v>70</v>
      </c>
      <c r="H973" s="41">
        <v>42091.199999999997</v>
      </c>
      <c r="I973" s="50" t="s">
        <v>1198</v>
      </c>
      <c r="J973" s="48" t="s">
        <v>1195</v>
      </c>
    </row>
    <row r="974" spans="1:10" ht="136.5" x14ac:dyDescent="0.25">
      <c r="A974" s="48">
        <v>962</v>
      </c>
      <c r="B974" s="48" t="s">
        <v>1215</v>
      </c>
      <c r="C974" s="48" t="s">
        <v>1385</v>
      </c>
      <c r="D974" s="48" t="s">
        <v>659</v>
      </c>
      <c r="E974" s="108" t="s">
        <v>1386</v>
      </c>
      <c r="F974" s="50">
        <v>1000</v>
      </c>
      <c r="G974" s="50" t="s">
        <v>70</v>
      </c>
      <c r="H974" s="41">
        <v>30095.999999999996</v>
      </c>
      <c r="I974" s="50" t="s">
        <v>1198</v>
      </c>
      <c r="J974" s="48" t="s">
        <v>1195</v>
      </c>
    </row>
    <row r="975" spans="1:10" ht="115.5" x14ac:dyDescent="0.25">
      <c r="A975" s="48">
        <v>963</v>
      </c>
      <c r="B975" s="48" t="s">
        <v>1215</v>
      </c>
      <c r="C975" s="48" t="s">
        <v>1387</v>
      </c>
      <c r="D975" s="48" t="s">
        <v>659</v>
      </c>
      <c r="E975" s="108" t="s">
        <v>1388</v>
      </c>
      <c r="F975" s="50">
        <v>3000</v>
      </c>
      <c r="G975" s="50" t="s">
        <v>70</v>
      </c>
      <c r="H975" s="41">
        <v>184896</v>
      </c>
      <c r="I975" s="50" t="s">
        <v>1198</v>
      </c>
      <c r="J975" s="48" t="s">
        <v>1195</v>
      </c>
    </row>
    <row r="976" spans="1:10" ht="52.5" x14ac:dyDescent="0.25">
      <c r="A976" s="48">
        <v>964</v>
      </c>
      <c r="B976" s="48" t="s">
        <v>1215</v>
      </c>
      <c r="C976" s="48" t="s">
        <v>1389</v>
      </c>
      <c r="D976" s="48" t="s">
        <v>659</v>
      </c>
      <c r="E976" s="108" t="s">
        <v>1390</v>
      </c>
      <c r="F976" s="50">
        <v>2000</v>
      </c>
      <c r="G976" s="50" t="s">
        <v>70</v>
      </c>
      <c r="H976" s="41">
        <v>13824</v>
      </c>
      <c r="I976" s="50" t="s">
        <v>1198</v>
      </c>
      <c r="J976" s="48" t="s">
        <v>1195</v>
      </c>
    </row>
    <row r="977" spans="1:10" ht="73.5" x14ac:dyDescent="0.25">
      <c r="A977" s="48">
        <v>965</v>
      </c>
      <c r="B977" s="48" t="s">
        <v>1215</v>
      </c>
      <c r="C977" s="48" t="s">
        <v>1391</v>
      </c>
      <c r="D977" s="48" t="s">
        <v>659</v>
      </c>
      <c r="E977" s="108" t="s">
        <v>1392</v>
      </c>
      <c r="F977" s="50">
        <v>100</v>
      </c>
      <c r="G977" s="50" t="s">
        <v>70</v>
      </c>
      <c r="H977" s="41">
        <v>3222.72</v>
      </c>
      <c r="I977" s="50" t="s">
        <v>1198</v>
      </c>
      <c r="J977" s="48" t="s">
        <v>1195</v>
      </c>
    </row>
    <row r="978" spans="1:10" ht="136.5" x14ac:dyDescent="0.25">
      <c r="A978" s="48">
        <v>966</v>
      </c>
      <c r="B978" s="48" t="s">
        <v>1215</v>
      </c>
      <c r="C978" s="48" t="s">
        <v>1393</v>
      </c>
      <c r="D978" s="48" t="s">
        <v>659</v>
      </c>
      <c r="E978" s="108" t="s">
        <v>1394</v>
      </c>
      <c r="F978" s="50">
        <v>100</v>
      </c>
      <c r="G978" s="50" t="s">
        <v>70</v>
      </c>
      <c r="H978" s="41">
        <v>5194.08</v>
      </c>
      <c r="I978" s="50" t="s">
        <v>1198</v>
      </c>
      <c r="J978" s="48" t="s">
        <v>1195</v>
      </c>
    </row>
    <row r="979" spans="1:10" ht="94.5" x14ac:dyDescent="0.25">
      <c r="A979" s="48">
        <v>967</v>
      </c>
      <c r="B979" s="48" t="s">
        <v>1215</v>
      </c>
      <c r="C979" s="48" t="s">
        <v>1395</v>
      </c>
      <c r="D979" s="48" t="s">
        <v>659</v>
      </c>
      <c r="E979" s="108" t="s">
        <v>1396</v>
      </c>
      <c r="F979" s="50">
        <v>500</v>
      </c>
      <c r="G979" s="50" t="s">
        <v>70</v>
      </c>
      <c r="H979" s="41">
        <v>19576.8</v>
      </c>
      <c r="I979" s="50" t="s">
        <v>1198</v>
      </c>
      <c r="J979" s="48" t="s">
        <v>1195</v>
      </c>
    </row>
    <row r="980" spans="1:10" ht="126" x14ac:dyDescent="0.25">
      <c r="A980" s="48">
        <v>968</v>
      </c>
      <c r="B980" s="48" t="s">
        <v>1215</v>
      </c>
      <c r="C980" s="48" t="s">
        <v>1397</v>
      </c>
      <c r="D980" s="48" t="s">
        <v>659</v>
      </c>
      <c r="E980" s="108" t="s">
        <v>1398</v>
      </c>
      <c r="F980" s="50">
        <v>4000</v>
      </c>
      <c r="G980" s="50" t="s">
        <v>70</v>
      </c>
      <c r="H980" s="41">
        <v>138758.39999999999</v>
      </c>
      <c r="I980" s="50" t="s">
        <v>1198</v>
      </c>
      <c r="J980" s="48" t="s">
        <v>1195</v>
      </c>
    </row>
    <row r="981" spans="1:10" ht="105" x14ac:dyDescent="0.25">
      <c r="A981" s="48">
        <v>969</v>
      </c>
      <c r="B981" s="48" t="s">
        <v>1215</v>
      </c>
      <c r="C981" s="48" t="s">
        <v>1399</v>
      </c>
      <c r="D981" s="48" t="s">
        <v>659</v>
      </c>
      <c r="E981" s="108" t="s">
        <v>1400</v>
      </c>
      <c r="F981" s="50">
        <v>1000</v>
      </c>
      <c r="G981" s="50" t="s">
        <v>70</v>
      </c>
      <c r="H981" s="41">
        <v>44740.800000000003</v>
      </c>
      <c r="I981" s="50" t="s">
        <v>1198</v>
      </c>
      <c r="J981" s="48" t="s">
        <v>1195</v>
      </c>
    </row>
    <row r="982" spans="1:10" ht="105" x14ac:dyDescent="0.25">
      <c r="A982" s="48">
        <v>970</v>
      </c>
      <c r="B982" s="48" t="s">
        <v>1215</v>
      </c>
      <c r="C982" s="48" t="s">
        <v>1401</v>
      </c>
      <c r="D982" s="48" t="s">
        <v>659</v>
      </c>
      <c r="E982" s="108" t="s">
        <v>1402</v>
      </c>
      <c r="F982" s="50">
        <v>200</v>
      </c>
      <c r="G982" s="50" t="s">
        <v>70</v>
      </c>
      <c r="H982" s="41">
        <v>8208.0000000000018</v>
      </c>
      <c r="I982" s="50" t="s">
        <v>1198</v>
      </c>
      <c r="J982" s="48" t="s">
        <v>1195</v>
      </c>
    </row>
    <row r="983" spans="1:10" ht="76.5" x14ac:dyDescent="0.25">
      <c r="A983" s="48">
        <v>971</v>
      </c>
      <c r="B983" s="48" t="s">
        <v>1403</v>
      </c>
      <c r="C983" s="48" t="s">
        <v>33</v>
      </c>
      <c r="D983" s="48" t="s">
        <v>987</v>
      </c>
      <c r="E983" s="48" t="s">
        <v>1404</v>
      </c>
      <c r="F983" s="48">
        <v>12000</v>
      </c>
      <c r="G983" s="48" t="s">
        <v>34</v>
      </c>
      <c r="H983" s="2" t="s">
        <v>1405</v>
      </c>
      <c r="I983" s="48" t="s">
        <v>1198</v>
      </c>
      <c r="J983" s="48" t="s">
        <v>1195</v>
      </c>
    </row>
    <row r="984" spans="1:10" ht="76.5" x14ac:dyDescent="0.25">
      <c r="A984" s="48">
        <v>972</v>
      </c>
      <c r="B984" s="48" t="s">
        <v>1403</v>
      </c>
      <c r="C984" s="48" t="s">
        <v>33</v>
      </c>
      <c r="D984" s="48" t="s">
        <v>987</v>
      </c>
      <c r="E984" s="48" t="s">
        <v>1406</v>
      </c>
      <c r="F984" s="48">
        <v>12000</v>
      </c>
      <c r="G984" s="48" t="s">
        <v>34</v>
      </c>
      <c r="H984" s="2">
        <v>15216</v>
      </c>
      <c r="I984" s="48" t="s">
        <v>1198</v>
      </c>
      <c r="J984" s="48" t="s">
        <v>1195</v>
      </c>
    </row>
    <row r="985" spans="1:10" ht="76.5" x14ac:dyDescent="0.25">
      <c r="A985" s="48">
        <v>973</v>
      </c>
      <c r="B985" s="48" t="s">
        <v>1403</v>
      </c>
      <c r="C985" s="48" t="s">
        <v>33</v>
      </c>
      <c r="D985" s="48" t="s">
        <v>987</v>
      </c>
      <c r="E985" s="48" t="s">
        <v>1407</v>
      </c>
      <c r="F985" s="48">
        <v>4000</v>
      </c>
      <c r="G985" s="48" t="s">
        <v>34</v>
      </c>
      <c r="H985" s="2">
        <v>44016</v>
      </c>
      <c r="I985" s="48" t="s">
        <v>1198</v>
      </c>
      <c r="J985" s="48" t="s">
        <v>1195</v>
      </c>
    </row>
    <row r="986" spans="1:10" ht="38.25" x14ac:dyDescent="0.25">
      <c r="A986" s="48">
        <v>974</v>
      </c>
      <c r="B986" s="48" t="s">
        <v>973</v>
      </c>
      <c r="C986" s="48" t="s">
        <v>61</v>
      </c>
      <c r="D986" s="48" t="s">
        <v>102</v>
      </c>
      <c r="E986" s="48" t="s">
        <v>1408</v>
      </c>
      <c r="F986" s="48">
        <v>45000</v>
      </c>
      <c r="G986" s="48" t="s">
        <v>34</v>
      </c>
      <c r="H986" s="2">
        <v>151200</v>
      </c>
      <c r="I986" s="48" t="s">
        <v>1198</v>
      </c>
      <c r="J986" s="48" t="s">
        <v>1195</v>
      </c>
    </row>
    <row r="987" spans="1:10" ht="38.25" x14ac:dyDescent="0.25">
      <c r="A987" s="48">
        <v>975</v>
      </c>
      <c r="B987" s="48" t="s">
        <v>973</v>
      </c>
      <c r="C987" s="48" t="s">
        <v>61</v>
      </c>
      <c r="D987" s="48" t="s">
        <v>102</v>
      </c>
      <c r="E987" s="48" t="s">
        <v>1409</v>
      </c>
      <c r="F987" s="48">
        <v>20000</v>
      </c>
      <c r="G987" s="48" t="s">
        <v>34</v>
      </c>
      <c r="H987" s="2" t="s">
        <v>1410</v>
      </c>
      <c r="I987" s="48" t="s">
        <v>1198</v>
      </c>
      <c r="J987" s="48" t="s">
        <v>1195</v>
      </c>
    </row>
    <row r="988" spans="1:10" ht="51" x14ac:dyDescent="0.25">
      <c r="A988" s="48">
        <v>976</v>
      </c>
      <c r="B988" s="48" t="s">
        <v>973</v>
      </c>
      <c r="C988" s="48" t="s">
        <v>61</v>
      </c>
      <c r="D988" s="48" t="s">
        <v>102</v>
      </c>
      <c r="E988" s="48" t="s">
        <v>1411</v>
      </c>
      <c r="F988" s="48">
        <v>10000</v>
      </c>
      <c r="G988" s="48" t="s">
        <v>34</v>
      </c>
      <c r="H988" s="2" t="s">
        <v>1412</v>
      </c>
      <c r="I988" s="48" t="s">
        <v>1198</v>
      </c>
      <c r="J988" s="48" t="s">
        <v>1195</v>
      </c>
    </row>
    <row r="989" spans="1:10" ht="51" x14ac:dyDescent="0.25">
      <c r="A989" s="48">
        <v>977</v>
      </c>
      <c r="B989" s="48" t="s">
        <v>973</v>
      </c>
      <c r="C989" s="48" t="s">
        <v>61</v>
      </c>
      <c r="D989" s="48" t="s">
        <v>102</v>
      </c>
      <c r="E989" s="48" t="s">
        <v>1413</v>
      </c>
      <c r="F989" s="48">
        <v>10000</v>
      </c>
      <c r="G989" s="48" t="s">
        <v>34</v>
      </c>
      <c r="H989" s="2" t="s">
        <v>1414</v>
      </c>
      <c r="I989" s="48" t="s">
        <v>1198</v>
      </c>
      <c r="J989" s="48" t="s">
        <v>1195</v>
      </c>
    </row>
    <row r="990" spans="1:10" ht="51" x14ac:dyDescent="0.25">
      <c r="A990" s="48">
        <v>978</v>
      </c>
      <c r="B990" s="48" t="s">
        <v>973</v>
      </c>
      <c r="C990" s="48" t="s">
        <v>61</v>
      </c>
      <c r="D990" s="48" t="s">
        <v>102</v>
      </c>
      <c r="E990" s="48" t="s">
        <v>1415</v>
      </c>
      <c r="F990" s="48">
        <v>34000</v>
      </c>
      <c r="G990" s="48" t="s">
        <v>34</v>
      </c>
      <c r="H990" s="2">
        <v>93840</v>
      </c>
      <c r="I990" s="48" t="s">
        <v>1198</v>
      </c>
      <c r="J990" s="48" t="s">
        <v>1195</v>
      </c>
    </row>
    <row r="991" spans="1:10" ht="51" x14ac:dyDescent="0.25">
      <c r="A991" s="48">
        <v>979</v>
      </c>
      <c r="B991" s="48" t="s">
        <v>973</v>
      </c>
      <c r="C991" s="48" t="s">
        <v>61</v>
      </c>
      <c r="D991" s="48" t="s">
        <v>102</v>
      </c>
      <c r="E991" s="48" t="s">
        <v>1416</v>
      </c>
      <c r="F991" s="48">
        <v>6000</v>
      </c>
      <c r="G991" s="48" t="s">
        <v>34</v>
      </c>
      <c r="H991" s="2" t="s">
        <v>1417</v>
      </c>
      <c r="I991" s="48" t="s">
        <v>1198</v>
      </c>
      <c r="J991" s="48" t="s">
        <v>1195</v>
      </c>
    </row>
    <row r="992" spans="1:10" ht="38.25" x14ac:dyDescent="0.25">
      <c r="A992" s="48">
        <v>980</v>
      </c>
      <c r="B992" s="48" t="s">
        <v>973</v>
      </c>
      <c r="C992" s="48" t="s">
        <v>61</v>
      </c>
      <c r="D992" s="48" t="s">
        <v>102</v>
      </c>
      <c r="E992" s="48" t="s">
        <v>1418</v>
      </c>
      <c r="F992" s="48">
        <v>20000</v>
      </c>
      <c r="G992" s="48" t="s">
        <v>34</v>
      </c>
      <c r="H992" s="2">
        <v>43910</v>
      </c>
      <c r="I992" s="48" t="s">
        <v>1198</v>
      </c>
      <c r="J992" s="48" t="s">
        <v>1195</v>
      </c>
    </row>
    <row r="993" spans="1:10" ht="76.5" x14ac:dyDescent="0.25">
      <c r="A993" s="48">
        <v>981</v>
      </c>
      <c r="B993" s="48" t="s">
        <v>1403</v>
      </c>
      <c r="C993" s="48" t="s">
        <v>33</v>
      </c>
      <c r="D993" s="48" t="s">
        <v>987</v>
      </c>
      <c r="E993" s="48" t="s">
        <v>1419</v>
      </c>
      <c r="F993" s="48" t="s">
        <v>1420</v>
      </c>
      <c r="G993" s="48" t="s">
        <v>34</v>
      </c>
      <c r="H993" s="2" t="s">
        <v>1421</v>
      </c>
      <c r="I993" s="48" t="s">
        <v>1198</v>
      </c>
      <c r="J993" s="48" t="s">
        <v>1195</v>
      </c>
    </row>
    <row r="994" spans="1:10" ht="102" x14ac:dyDescent="0.25">
      <c r="A994" s="48">
        <v>982</v>
      </c>
      <c r="B994" s="48" t="s">
        <v>1403</v>
      </c>
      <c r="C994" s="48" t="s">
        <v>33</v>
      </c>
      <c r="D994" s="48" t="s">
        <v>987</v>
      </c>
      <c r="E994" s="48" t="s">
        <v>1422</v>
      </c>
      <c r="F994" s="48">
        <v>25000</v>
      </c>
      <c r="G994" s="48" t="s">
        <v>34</v>
      </c>
      <c r="H994" s="2" t="s">
        <v>1423</v>
      </c>
      <c r="I994" s="48" t="s">
        <v>1198</v>
      </c>
      <c r="J994" s="48" t="s">
        <v>1195</v>
      </c>
    </row>
    <row r="995" spans="1:10" ht="127.5" x14ac:dyDescent="0.25">
      <c r="A995" s="48">
        <v>983</v>
      </c>
      <c r="B995" s="48" t="s">
        <v>1403</v>
      </c>
      <c r="C995" s="48" t="s">
        <v>33</v>
      </c>
      <c r="D995" s="48" t="s">
        <v>987</v>
      </c>
      <c r="E995" s="48" t="s">
        <v>1424</v>
      </c>
      <c r="F995" s="48">
        <v>5000</v>
      </c>
      <c r="G995" s="48" t="s">
        <v>34</v>
      </c>
      <c r="H995" s="2" t="s">
        <v>1425</v>
      </c>
      <c r="I995" s="48" t="s">
        <v>1198</v>
      </c>
      <c r="J995" s="48" t="s">
        <v>1195</v>
      </c>
    </row>
    <row r="996" spans="1:10" ht="76.5" x14ac:dyDescent="0.25">
      <c r="A996" s="48">
        <v>984</v>
      </c>
      <c r="B996" s="48" t="s">
        <v>1403</v>
      </c>
      <c r="C996" s="48" t="s">
        <v>33</v>
      </c>
      <c r="D996" s="48" t="s">
        <v>987</v>
      </c>
      <c r="E996" s="48" t="s">
        <v>1426</v>
      </c>
      <c r="F996" s="48">
        <v>5000</v>
      </c>
      <c r="G996" s="48" t="s">
        <v>34</v>
      </c>
      <c r="H996" s="2" t="s">
        <v>1427</v>
      </c>
      <c r="I996" s="48" t="s">
        <v>1198</v>
      </c>
      <c r="J996" s="48" t="s">
        <v>1195</v>
      </c>
    </row>
    <row r="997" spans="1:10" ht="76.5" x14ac:dyDescent="0.25">
      <c r="A997" s="48">
        <v>985</v>
      </c>
      <c r="B997" s="48" t="s">
        <v>1403</v>
      </c>
      <c r="C997" s="48" t="s">
        <v>33</v>
      </c>
      <c r="D997" s="48" t="s">
        <v>987</v>
      </c>
      <c r="E997" s="48" t="s">
        <v>1428</v>
      </c>
      <c r="F997" s="48">
        <v>2500</v>
      </c>
      <c r="G997" s="48" t="s">
        <v>34</v>
      </c>
      <c r="H997" s="2" t="s">
        <v>1429</v>
      </c>
      <c r="I997" s="48" t="s">
        <v>1198</v>
      </c>
      <c r="J997" s="48" t="s">
        <v>1195</v>
      </c>
    </row>
    <row r="998" spans="1:10" ht="38.25" x14ac:dyDescent="0.25">
      <c r="A998" s="48"/>
      <c r="B998" s="61"/>
      <c r="C998" s="61"/>
      <c r="D998" s="61"/>
      <c r="E998" s="61" t="s">
        <v>1431</v>
      </c>
      <c r="F998" s="61"/>
      <c r="G998" s="61"/>
      <c r="H998" s="96"/>
      <c r="I998" s="61"/>
      <c r="J998" s="61"/>
    </row>
    <row r="999" spans="1:10" ht="59.25" customHeight="1" x14ac:dyDescent="0.25">
      <c r="A999" s="48">
        <v>986</v>
      </c>
      <c r="B999" s="48" t="s">
        <v>89</v>
      </c>
      <c r="C999" s="48" t="s">
        <v>1056</v>
      </c>
      <c r="D999" s="48" t="s">
        <v>89</v>
      </c>
      <c r="E999" s="48" t="s">
        <v>89</v>
      </c>
      <c r="F999" s="51">
        <v>13000</v>
      </c>
      <c r="G999" s="48" t="s">
        <v>1432</v>
      </c>
      <c r="H999" s="2" t="s">
        <v>1433</v>
      </c>
      <c r="I999" s="48" t="s">
        <v>1141</v>
      </c>
      <c r="J999" s="48" t="s">
        <v>1431</v>
      </c>
    </row>
    <row r="1000" spans="1:10" ht="63" x14ac:dyDescent="0.25">
      <c r="A1000" s="48">
        <v>987</v>
      </c>
      <c r="B1000" s="48" t="s">
        <v>631</v>
      </c>
      <c r="C1000" s="48" t="s">
        <v>1144</v>
      </c>
      <c r="D1000" s="48" t="s">
        <v>631</v>
      </c>
      <c r="E1000" s="107" t="s">
        <v>1434</v>
      </c>
      <c r="F1000" s="51">
        <v>120000</v>
      </c>
      <c r="G1000" s="48" t="s">
        <v>636</v>
      </c>
      <c r="H1000" s="41">
        <v>44640</v>
      </c>
      <c r="I1000" s="48" t="s">
        <v>1435</v>
      </c>
      <c r="J1000" s="48" t="s">
        <v>1431</v>
      </c>
    </row>
    <row r="1001" spans="1:10" ht="63" x14ac:dyDescent="0.25">
      <c r="A1001" s="48">
        <v>988</v>
      </c>
      <c r="B1001" s="48" t="s">
        <v>631</v>
      </c>
      <c r="C1001" s="48" t="s">
        <v>1144</v>
      </c>
      <c r="D1001" s="48" t="s">
        <v>631</v>
      </c>
      <c r="E1001" s="107" t="s">
        <v>1436</v>
      </c>
      <c r="F1001" s="51">
        <v>140000</v>
      </c>
      <c r="G1001" s="48" t="s">
        <v>636</v>
      </c>
      <c r="H1001" s="41">
        <v>87360</v>
      </c>
      <c r="I1001" s="48" t="s">
        <v>1080</v>
      </c>
      <c r="J1001" s="48" t="s">
        <v>1431</v>
      </c>
    </row>
    <row r="1002" spans="1:10" ht="52.5" x14ac:dyDescent="0.25">
      <c r="A1002" s="48">
        <v>989</v>
      </c>
      <c r="B1002" s="48" t="s">
        <v>631</v>
      </c>
      <c r="C1002" s="48" t="s">
        <v>1144</v>
      </c>
      <c r="D1002" s="48" t="s">
        <v>631</v>
      </c>
      <c r="E1002" s="107" t="s">
        <v>1437</v>
      </c>
      <c r="F1002" s="51">
        <v>560000</v>
      </c>
      <c r="G1002" s="48" t="s">
        <v>636</v>
      </c>
      <c r="H1002" s="2" t="s">
        <v>1438</v>
      </c>
      <c r="I1002" s="48" t="s">
        <v>1080</v>
      </c>
      <c r="J1002" s="48" t="s">
        <v>1431</v>
      </c>
    </row>
    <row r="1003" spans="1:10" ht="52.5" x14ac:dyDescent="0.25">
      <c r="A1003" s="48">
        <v>990</v>
      </c>
      <c r="B1003" s="48" t="s">
        <v>631</v>
      </c>
      <c r="C1003" s="48" t="s">
        <v>1144</v>
      </c>
      <c r="D1003" s="48" t="s">
        <v>631</v>
      </c>
      <c r="E1003" s="107" t="s">
        <v>1439</v>
      </c>
      <c r="F1003" s="51">
        <v>80000</v>
      </c>
      <c r="G1003" s="48" t="s">
        <v>636</v>
      </c>
      <c r="H1003" s="2" t="s">
        <v>1440</v>
      </c>
      <c r="I1003" s="48" t="s">
        <v>1435</v>
      </c>
      <c r="J1003" s="48" t="s">
        <v>1431</v>
      </c>
    </row>
    <row r="1004" spans="1:10" ht="52.5" x14ac:dyDescent="0.25">
      <c r="A1004" s="48">
        <v>991</v>
      </c>
      <c r="B1004" s="48" t="s">
        <v>631</v>
      </c>
      <c r="C1004" s="48" t="s">
        <v>1144</v>
      </c>
      <c r="D1004" s="48" t="s">
        <v>631</v>
      </c>
      <c r="E1004" s="107" t="s">
        <v>1441</v>
      </c>
      <c r="F1004" s="51">
        <v>140000</v>
      </c>
      <c r="G1004" s="48" t="s">
        <v>636</v>
      </c>
      <c r="H1004" s="41">
        <v>12768</v>
      </c>
      <c r="I1004" s="48" t="s">
        <v>1435</v>
      </c>
      <c r="J1004" s="48" t="s">
        <v>1431</v>
      </c>
    </row>
    <row r="1005" spans="1:10" ht="51" x14ac:dyDescent="0.25">
      <c r="A1005" s="48">
        <v>992</v>
      </c>
      <c r="B1005" s="48" t="s">
        <v>631</v>
      </c>
      <c r="C1005" s="48" t="s">
        <v>1144</v>
      </c>
      <c r="D1005" s="48" t="s">
        <v>631</v>
      </c>
      <c r="E1005" s="107" t="s">
        <v>1442</v>
      </c>
      <c r="F1005" s="51">
        <v>110000</v>
      </c>
      <c r="G1005" s="48" t="s">
        <v>636</v>
      </c>
      <c r="H1005" s="2" t="s">
        <v>1443</v>
      </c>
      <c r="I1005" s="48" t="s">
        <v>1435</v>
      </c>
      <c r="J1005" s="48" t="s">
        <v>1431</v>
      </c>
    </row>
    <row r="1006" spans="1:10" ht="51" x14ac:dyDescent="0.25">
      <c r="A1006" s="48">
        <v>993</v>
      </c>
      <c r="B1006" s="48" t="s">
        <v>631</v>
      </c>
      <c r="C1006" s="48" t="s">
        <v>1144</v>
      </c>
      <c r="D1006" s="48" t="s">
        <v>631</v>
      </c>
      <c r="E1006" s="107" t="s">
        <v>1444</v>
      </c>
      <c r="F1006" s="51">
        <v>140000</v>
      </c>
      <c r="G1006" s="48" t="s">
        <v>636</v>
      </c>
      <c r="H1006" s="2" t="s">
        <v>1445</v>
      </c>
      <c r="I1006" s="48" t="s">
        <v>1435</v>
      </c>
      <c r="J1006" s="48" t="s">
        <v>1431</v>
      </c>
    </row>
    <row r="1007" spans="1:10" ht="51" x14ac:dyDescent="0.25">
      <c r="A1007" s="48">
        <v>994</v>
      </c>
      <c r="B1007" s="48" t="s">
        <v>631</v>
      </c>
      <c r="C1007" s="48" t="s">
        <v>1144</v>
      </c>
      <c r="D1007" s="48" t="s">
        <v>631</v>
      </c>
      <c r="E1007" s="107" t="s">
        <v>1446</v>
      </c>
      <c r="F1007" s="51">
        <v>25000</v>
      </c>
      <c r="G1007" s="48" t="s">
        <v>636</v>
      </c>
      <c r="H1007" s="2" t="s">
        <v>1447</v>
      </c>
      <c r="I1007" s="48" t="s">
        <v>1435</v>
      </c>
      <c r="J1007" s="48" t="s">
        <v>1431</v>
      </c>
    </row>
    <row r="1008" spans="1:10" ht="51" x14ac:dyDescent="0.25">
      <c r="A1008" s="48">
        <v>995</v>
      </c>
      <c r="B1008" s="48" t="s">
        <v>631</v>
      </c>
      <c r="C1008" s="48" t="s">
        <v>1144</v>
      </c>
      <c r="D1008" s="48" t="s">
        <v>631</v>
      </c>
      <c r="E1008" s="107" t="s">
        <v>1448</v>
      </c>
      <c r="F1008" s="51">
        <v>20000</v>
      </c>
      <c r="G1008" s="48" t="s">
        <v>636</v>
      </c>
      <c r="H1008" s="2" t="s">
        <v>1449</v>
      </c>
      <c r="I1008" s="48" t="s">
        <v>1435</v>
      </c>
      <c r="J1008" s="48" t="s">
        <v>1431</v>
      </c>
    </row>
    <row r="1009" spans="1:10" ht="51" x14ac:dyDescent="0.25">
      <c r="A1009" s="48">
        <v>996</v>
      </c>
      <c r="B1009" s="48" t="s">
        <v>631</v>
      </c>
      <c r="C1009" s="48" t="s">
        <v>1144</v>
      </c>
      <c r="D1009" s="48" t="s">
        <v>631</v>
      </c>
      <c r="E1009" s="107" t="s">
        <v>1450</v>
      </c>
      <c r="F1009" s="51">
        <v>50000</v>
      </c>
      <c r="G1009" s="48" t="s">
        <v>636</v>
      </c>
      <c r="H1009" s="2" t="s">
        <v>1451</v>
      </c>
      <c r="I1009" s="48" t="s">
        <v>1435</v>
      </c>
      <c r="J1009" s="48" t="s">
        <v>1431</v>
      </c>
    </row>
    <row r="1010" spans="1:10" ht="51" x14ac:dyDescent="0.25">
      <c r="A1010" s="48">
        <v>997</v>
      </c>
      <c r="B1010" s="48" t="s">
        <v>631</v>
      </c>
      <c r="C1010" s="48" t="s">
        <v>1144</v>
      </c>
      <c r="D1010" s="48" t="s">
        <v>631</v>
      </c>
      <c r="E1010" s="107" t="s">
        <v>1452</v>
      </c>
      <c r="F1010" s="51">
        <v>50000</v>
      </c>
      <c r="G1010" s="48" t="s">
        <v>636</v>
      </c>
      <c r="H1010" s="2" t="s">
        <v>1453</v>
      </c>
      <c r="I1010" s="48" t="s">
        <v>1435</v>
      </c>
      <c r="J1010" s="48" t="s">
        <v>1431</v>
      </c>
    </row>
    <row r="1011" spans="1:10" ht="51" x14ac:dyDescent="0.25">
      <c r="A1011" s="48">
        <v>998</v>
      </c>
      <c r="B1011" s="48" t="s">
        <v>631</v>
      </c>
      <c r="C1011" s="48" t="s">
        <v>1144</v>
      </c>
      <c r="D1011" s="48" t="s">
        <v>631</v>
      </c>
      <c r="E1011" s="107" t="s">
        <v>1454</v>
      </c>
      <c r="F1011" s="51">
        <v>20000</v>
      </c>
      <c r="G1011" s="48" t="s">
        <v>636</v>
      </c>
      <c r="H1011" s="2" t="s">
        <v>1455</v>
      </c>
      <c r="I1011" s="48" t="s">
        <v>1080</v>
      </c>
      <c r="J1011" s="48" t="s">
        <v>1431</v>
      </c>
    </row>
    <row r="1012" spans="1:10" ht="51" x14ac:dyDescent="0.25">
      <c r="A1012" s="48">
        <v>999</v>
      </c>
      <c r="B1012" s="48" t="s">
        <v>631</v>
      </c>
      <c r="C1012" s="48" t="s">
        <v>1144</v>
      </c>
      <c r="D1012" s="48" t="s">
        <v>631</v>
      </c>
      <c r="E1012" s="107" t="s">
        <v>1456</v>
      </c>
      <c r="F1012" s="51">
        <v>20000</v>
      </c>
      <c r="G1012" s="48" t="s">
        <v>636</v>
      </c>
      <c r="H1012" s="2" t="s">
        <v>1457</v>
      </c>
      <c r="I1012" s="48" t="s">
        <v>1080</v>
      </c>
      <c r="J1012" s="48" t="s">
        <v>1431</v>
      </c>
    </row>
    <row r="1013" spans="1:10" ht="51" x14ac:dyDescent="0.25">
      <c r="A1013" s="48">
        <v>1000</v>
      </c>
      <c r="B1013" s="48" t="s">
        <v>631</v>
      </c>
      <c r="C1013" s="48" t="s">
        <v>1144</v>
      </c>
      <c r="D1013" s="48" t="s">
        <v>631</v>
      </c>
      <c r="E1013" s="107" t="s">
        <v>1458</v>
      </c>
      <c r="F1013" s="51">
        <v>8000</v>
      </c>
      <c r="G1013" s="48" t="s">
        <v>636</v>
      </c>
      <c r="H1013" s="2" t="s">
        <v>1459</v>
      </c>
      <c r="I1013" s="48" t="s">
        <v>1080</v>
      </c>
      <c r="J1013" s="48" t="s">
        <v>1431</v>
      </c>
    </row>
    <row r="1014" spans="1:10" ht="51" x14ac:dyDescent="0.25">
      <c r="A1014" s="48">
        <v>1001</v>
      </c>
      <c r="B1014" s="48" t="s">
        <v>631</v>
      </c>
      <c r="C1014" s="48" t="s">
        <v>1144</v>
      </c>
      <c r="D1014" s="48" t="s">
        <v>631</v>
      </c>
      <c r="E1014" s="107" t="s">
        <v>1460</v>
      </c>
      <c r="F1014" s="51">
        <v>70000</v>
      </c>
      <c r="G1014" s="48" t="s">
        <v>636</v>
      </c>
      <c r="H1014" s="2" t="s">
        <v>1461</v>
      </c>
      <c r="I1014" s="48" t="s">
        <v>1435</v>
      </c>
      <c r="J1014" s="48" t="s">
        <v>1431</v>
      </c>
    </row>
    <row r="1015" spans="1:10" ht="51" x14ac:dyDescent="0.25">
      <c r="A1015" s="48">
        <v>1002</v>
      </c>
      <c r="B1015" s="48" t="s">
        <v>631</v>
      </c>
      <c r="C1015" s="48" t="s">
        <v>1144</v>
      </c>
      <c r="D1015" s="48" t="s">
        <v>631</v>
      </c>
      <c r="E1015" s="107" t="s">
        <v>1462</v>
      </c>
      <c r="F1015" s="51">
        <v>180000</v>
      </c>
      <c r="G1015" s="48" t="s">
        <v>636</v>
      </c>
      <c r="H1015" s="41">
        <v>51840</v>
      </c>
      <c r="I1015" s="48" t="s">
        <v>1080</v>
      </c>
      <c r="J1015" s="48" t="s">
        <v>1431</v>
      </c>
    </row>
    <row r="1016" spans="1:10" ht="51" x14ac:dyDescent="0.25">
      <c r="A1016" s="48">
        <v>1003</v>
      </c>
      <c r="B1016" s="48" t="s">
        <v>631</v>
      </c>
      <c r="C1016" s="48" t="s">
        <v>1144</v>
      </c>
      <c r="D1016" s="48" t="s">
        <v>631</v>
      </c>
      <c r="E1016" s="107" t="s">
        <v>1463</v>
      </c>
      <c r="F1016" s="51">
        <v>340000</v>
      </c>
      <c r="G1016" s="48" t="s">
        <v>636</v>
      </c>
      <c r="H1016" s="41">
        <v>97920</v>
      </c>
      <c r="I1016" s="48" t="s">
        <v>1435</v>
      </c>
      <c r="J1016" s="48" t="s">
        <v>1431</v>
      </c>
    </row>
    <row r="1017" spans="1:10" ht="51" x14ac:dyDescent="0.25">
      <c r="A1017" s="48">
        <v>1004</v>
      </c>
      <c r="B1017" s="48" t="s">
        <v>631</v>
      </c>
      <c r="C1017" s="48" t="s">
        <v>1144</v>
      </c>
      <c r="D1017" s="48" t="s">
        <v>631</v>
      </c>
      <c r="E1017" s="107" t="s">
        <v>1464</v>
      </c>
      <c r="F1017" s="51">
        <v>850000</v>
      </c>
      <c r="G1017" s="48" t="s">
        <v>636</v>
      </c>
      <c r="H1017" s="2" t="s">
        <v>1465</v>
      </c>
      <c r="I1017" s="48" t="s">
        <v>1080</v>
      </c>
      <c r="J1017" s="48" t="s">
        <v>1431</v>
      </c>
    </row>
    <row r="1018" spans="1:10" ht="51" x14ac:dyDescent="0.25">
      <c r="A1018" s="48">
        <v>1005</v>
      </c>
      <c r="B1018" s="48" t="s">
        <v>631</v>
      </c>
      <c r="C1018" s="48" t="s">
        <v>1144</v>
      </c>
      <c r="D1018" s="48" t="s">
        <v>631</v>
      </c>
      <c r="E1018" s="107" t="s">
        <v>1466</v>
      </c>
      <c r="F1018" s="51">
        <v>130000</v>
      </c>
      <c r="G1018" s="48" t="s">
        <v>636</v>
      </c>
      <c r="H1018" s="2" t="s">
        <v>1467</v>
      </c>
      <c r="I1018" s="48" t="s">
        <v>1080</v>
      </c>
      <c r="J1018" s="48" t="s">
        <v>1431</v>
      </c>
    </row>
    <row r="1019" spans="1:10" ht="51" x14ac:dyDescent="0.25">
      <c r="A1019" s="48">
        <v>1006</v>
      </c>
      <c r="B1019" s="48" t="s">
        <v>631</v>
      </c>
      <c r="C1019" s="48" t="s">
        <v>1144</v>
      </c>
      <c r="D1019" s="48" t="s">
        <v>631</v>
      </c>
      <c r="E1019" s="107" t="s">
        <v>1468</v>
      </c>
      <c r="F1019" s="51">
        <v>80000</v>
      </c>
      <c r="G1019" s="48" t="s">
        <v>636</v>
      </c>
      <c r="H1019" s="2" t="s">
        <v>1469</v>
      </c>
      <c r="I1019" s="48" t="s">
        <v>1080</v>
      </c>
      <c r="J1019" s="48" t="s">
        <v>1431</v>
      </c>
    </row>
    <row r="1020" spans="1:10" ht="51" x14ac:dyDescent="0.25">
      <c r="A1020" s="48">
        <v>1007</v>
      </c>
      <c r="B1020" s="48" t="s">
        <v>631</v>
      </c>
      <c r="C1020" s="48" t="s">
        <v>1144</v>
      </c>
      <c r="D1020" s="48" t="s">
        <v>631</v>
      </c>
      <c r="E1020" s="107" t="s">
        <v>1470</v>
      </c>
      <c r="F1020" s="51">
        <v>380000</v>
      </c>
      <c r="G1020" s="48" t="s">
        <v>636</v>
      </c>
      <c r="H1020" s="2" t="s">
        <v>1471</v>
      </c>
      <c r="I1020" s="48" t="s">
        <v>1080</v>
      </c>
      <c r="J1020" s="48" t="s">
        <v>1431</v>
      </c>
    </row>
    <row r="1021" spans="1:10" ht="52.5" x14ac:dyDescent="0.25">
      <c r="A1021" s="48">
        <v>1008</v>
      </c>
      <c r="B1021" s="48" t="s">
        <v>631</v>
      </c>
      <c r="C1021" s="48" t="s">
        <v>1144</v>
      </c>
      <c r="D1021" s="48" t="s">
        <v>631</v>
      </c>
      <c r="E1021" s="107" t="s">
        <v>1472</v>
      </c>
      <c r="F1021" s="51">
        <v>140000</v>
      </c>
      <c r="G1021" s="48" t="s">
        <v>636</v>
      </c>
      <c r="H1021" s="2" t="s">
        <v>1410</v>
      </c>
      <c r="I1021" s="48" t="s">
        <v>1080</v>
      </c>
      <c r="J1021" s="48" t="s">
        <v>1431</v>
      </c>
    </row>
    <row r="1022" spans="1:10" ht="52.5" x14ac:dyDescent="0.25">
      <c r="A1022" s="48">
        <v>1009</v>
      </c>
      <c r="B1022" s="48" t="s">
        <v>631</v>
      </c>
      <c r="C1022" s="48" t="s">
        <v>1144</v>
      </c>
      <c r="D1022" s="48" t="s">
        <v>631</v>
      </c>
      <c r="E1022" s="107" t="s">
        <v>1473</v>
      </c>
      <c r="F1022" s="51">
        <v>120000</v>
      </c>
      <c r="G1022" s="48" t="s">
        <v>636</v>
      </c>
      <c r="H1022" s="2" t="s">
        <v>1474</v>
      </c>
      <c r="I1022" s="48" t="s">
        <v>1080</v>
      </c>
      <c r="J1022" s="48" t="s">
        <v>1431</v>
      </c>
    </row>
    <row r="1023" spans="1:10" ht="52.5" x14ac:dyDescent="0.25">
      <c r="A1023" s="48">
        <v>1010</v>
      </c>
      <c r="B1023" s="48" t="s">
        <v>631</v>
      </c>
      <c r="C1023" s="48" t="s">
        <v>1144</v>
      </c>
      <c r="D1023" s="48" t="s">
        <v>631</v>
      </c>
      <c r="E1023" s="107" t="s">
        <v>1475</v>
      </c>
      <c r="F1023" s="51">
        <v>180000</v>
      </c>
      <c r="G1023" s="48" t="s">
        <v>636</v>
      </c>
      <c r="H1023" s="2" t="s">
        <v>1476</v>
      </c>
      <c r="I1023" s="48" t="s">
        <v>1435</v>
      </c>
      <c r="J1023" s="48" t="s">
        <v>1431</v>
      </c>
    </row>
    <row r="1024" spans="1:10" ht="52.5" x14ac:dyDescent="0.25">
      <c r="A1024" s="48">
        <v>1011</v>
      </c>
      <c r="B1024" s="48" t="s">
        <v>631</v>
      </c>
      <c r="C1024" s="48" t="s">
        <v>1144</v>
      </c>
      <c r="D1024" s="48" t="s">
        <v>631</v>
      </c>
      <c r="E1024" s="107" t="s">
        <v>1477</v>
      </c>
      <c r="F1024" s="51">
        <v>180000</v>
      </c>
      <c r="G1024" s="48" t="s">
        <v>636</v>
      </c>
      <c r="H1024" s="2" t="s">
        <v>1476</v>
      </c>
      <c r="I1024" s="48" t="s">
        <v>1080</v>
      </c>
      <c r="J1024" s="48" t="s">
        <v>1431</v>
      </c>
    </row>
    <row r="1025" spans="1:10" ht="51" x14ac:dyDescent="0.25">
      <c r="A1025" s="48">
        <v>1012</v>
      </c>
      <c r="B1025" s="48" t="s">
        <v>631</v>
      </c>
      <c r="C1025" s="48" t="s">
        <v>1144</v>
      </c>
      <c r="D1025" s="48" t="s">
        <v>631</v>
      </c>
      <c r="E1025" s="107" t="s">
        <v>1478</v>
      </c>
      <c r="F1025" s="51">
        <v>25000</v>
      </c>
      <c r="G1025" s="48" t="s">
        <v>636</v>
      </c>
      <c r="H1025" s="41">
        <v>7200</v>
      </c>
      <c r="I1025" s="48" t="s">
        <v>1080</v>
      </c>
      <c r="J1025" s="48" t="s">
        <v>1431</v>
      </c>
    </row>
    <row r="1026" spans="1:10" ht="51" x14ac:dyDescent="0.25">
      <c r="A1026" s="48">
        <v>1013</v>
      </c>
      <c r="B1026" s="48" t="s">
        <v>631</v>
      </c>
      <c r="C1026" s="48" t="s">
        <v>1144</v>
      </c>
      <c r="D1026" s="48" t="s">
        <v>631</v>
      </c>
      <c r="E1026" s="107" t="s">
        <v>1479</v>
      </c>
      <c r="F1026" s="51">
        <v>10000</v>
      </c>
      <c r="G1026" s="48" t="s">
        <v>636</v>
      </c>
      <c r="H1026" s="41">
        <v>4800</v>
      </c>
      <c r="I1026" s="48" t="s">
        <v>1435</v>
      </c>
      <c r="J1026" s="48" t="s">
        <v>1431</v>
      </c>
    </row>
    <row r="1027" spans="1:10" ht="38.25" customHeight="1" x14ac:dyDescent="0.25">
      <c r="A1027" s="48">
        <v>1014</v>
      </c>
      <c r="B1027" s="48" t="s">
        <v>1480</v>
      </c>
      <c r="C1027" s="48" t="s">
        <v>1481</v>
      </c>
      <c r="D1027" s="48" t="s">
        <v>1568</v>
      </c>
      <c r="E1027" s="48" t="s">
        <v>1482</v>
      </c>
      <c r="F1027" s="48" t="s">
        <v>1483</v>
      </c>
      <c r="G1027" s="48" t="s">
        <v>636</v>
      </c>
      <c r="H1027" s="49">
        <v>690336</v>
      </c>
      <c r="I1027" s="48" t="s">
        <v>1484</v>
      </c>
      <c r="J1027" s="48" t="s">
        <v>1431</v>
      </c>
    </row>
    <row r="1028" spans="1:10" ht="38.25" customHeight="1" x14ac:dyDescent="0.25">
      <c r="A1028" s="48">
        <v>1015</v>
      </c>
      <c r="B1028" s="48" t="s">
        <v>1480</v>
      </c>
      <c r="C1028" s="48" t="s">
        <v>1481</v>
      </c>
      <c r="D1028" s="48" t="s">
        <v>1568</v>
      </c>
      <c r="E1028" s="48" t="s">
        <v>1492</v>
      </c>
      <c r="F1028" s="51">
        <v>350000</v>
      </c>
      <c r="G1028" s="48" t="s">
        <v>636</v>
      </c>
      <c r="H1028" s="2" t="s">
        <v>1493</v>
      </c>
      <c r="I1028" s="48" t="s">
        <v>1494</v>
      </c>
      <c r="J1028" s="48" t="s">
        <v>1431</v>
      </c>
    </row>
    <row r="1029" spans="1:10" ht="51" x14ac:dyDescent="0.25">
      <c r="A1029" s="48">
        <v>1016</v>
      </c>
      <c r="B1029" s="48" t="s">
        <v>1485</v>
      </c>
      <c r="C1029" s="48" t="s">
        <v>1486</v>
      </c>
      <c r="D1029" s="48" t="s">
        <v>1487</v>
      </c>
      <c r="E1029" s="48" t="s">
        <v>1488</v>
      </c>
      <c r="F1029" s="51">
        <v>50000</v>
      </c>
      <c r="G1029" s="48" t="s">
        <v>70</v>
      </c>
      <c r="H1029" s="49">
        <v>294000</v>
      </c>
      <c r="I1029" s="48" t="s">
        <v>1484</v>
      </c>
      <c r="J1029" s="48" t="s">
        <v>1431</v>
      </c>
    </row>
    <row r="1030" spans="1:10" ht="51" x14ac:dyDescent="0.25">
      <c r="A1030" s="48">
        <v>1017</v>
      </c>
      <c r="B1030" s="48" t="s">
        <v>1485</v>
      </c>
      <c r="C1030" s="48" t="s">
        <v>1486</v>
      </c>
      <c r="D1030" s="48" t="s">
        <v>1487</v>
      </c>
      <c r="E1030" s="48" t="s">
        <v>1489</v>
      </c>
      <c r="F1030" s="51">
        <v>10000</v>
      </c>
      <c r="G1030" s="48" t="s">
        <v>70</v>
      </c>
      <c r="H1030" s="49">
        <v>66000</v>
      </c>
      <c r="I1030" s="48" t="s">
        <v>1484</v>
      </c>
      <c r="J1030" s="48" t="s">
        <v>1431</v>
      </c>
    </row>
    <row r="1031" spans="1:10" ht="51" x14ac:dyDescent="0.25">
      <c r="A1031" s="48">
        <v>1018</v>
      </c>
      <c r="B1031" s="48" t="s">
        <v>1485</v>
      </c>
      <c r="C1031" s="48" t="s">
        <v>1486</v>
      </c>
      <c r="D1031" s="48" t="s">
        <v>1487</v>
      </c>
      <c r="E1031" s="48" t="s">
        <v>1490</v>
      </c>
      <c r="F1031" s="51">
        <v>12000</v>
      </c>
      <c r="G1031" s="48" t="s">
        <v>70</v>
      </c>
      <c r="H1031" s="49">
        <v>70560</v>
      </c>
      <c r="I1031" s="48" t="s">
        <v>1484</v>
      </c>
      <c r="J1031" s="48" t="s">
        <v>1431</v>
      </c>
    </row>
    <row r="1032" spans="1:10" ht="51" x14ac:dyDescent="0.25">
      <c r="A1032" s="48">
        <v>1019</v>
      </c>
      <c r="B1032" s="48" t="s">
        <v>1485</v>
      </c>
      <c r="C1032" s="48" t="s">
        <v>1486</v>
      </c>
      <c r="D1032" s="48" t="s">
        <v>1487</v>
      </c>
      <c r="E1032" s="48" t="s">
        <v>1491</v>
      </c>
      <c r="F1032" s="51">
        <v>10000</v>
      </c>
      <c r="G1032" s="48" t="s">
        <v>70</v>
      </c>
      <c r="H1032" s="49">
        <v>58800</v>
      </c>
      <c r="I1032" s="48" t="s">
        <v>1484</v>
      </c>
      <c r="J1032" s="48" t="s">
        <v>1431</v>
      </c>
    </row>
    <row r="1033" spans="1:10" ht="75" customHeight="1" x14ac:dyDescent="0.25">
      <c r="A1033" s="48">
        <v>1020</v>
      </c>
      <c r="B1033" s="48" t="s">
        <v>1495</v>
      </c>
      <c r="C1033" s="48" t="s">
        <v>1496</v>
      </c>
      <c r="D1033" s="48" t="s">
        <v>1495</v>
      </c>
      <c r="E1033" s="48" t="s">
        <v>1497</v>
      </c>
      <c r="F1033" s="48">
        <v>1</v>
      </c>
      <c r="G1033" s="48" t="s">
        <v>636</v>
      </c>
      <c r="H1033" s="41">
        <v>2298187.2000000002</v>
      </c>
      <c r="I1033" s="48" t="s">
        <v>1078</v>
      </c>
      <c r="J1033" s="48" t="s">
        <v>1431</v>
      </c>
    </row>
    <row r="1034" spans="1:10" ht="51" x14ac:dyDescent="0.25">
      <c r="A1034" s="48">
        <v>1021</v>
      </c>
      <c r="B1034" s="48" t="s">
        <v>1495</v>
      </c>
      <c r="C1034" s="48" t="s">
        <v>1496</v>
      </c>
      <c r="D1034" s="48" t="s">
        <v>1495</v>
      </c>
      <c r="E1034" s="48" t="s">
        <v>1498</v>
      </c>
      <c r="F1034" s="48" t="s">
        <v>1499</v>
      </c>
      <c r="G1034" s="48" t="s">
        <v>636</v>
      </c>
      <c r="H1034" s="49">
        <v>2119230</v>
      </c>
      <c r="I1034" s="48" t="s">
        <v>1078</v>
      </c>
      <c r="J1034" s="48" t="s">
        <v>1431</v>
      </c>
    </row>
    <row r="1035" spans="1:10" ht="51" x14ac:dyDescent="0.25">
      <c r="A1035" s="48">
        <v>1022</v>
      </c>
      <c r="B1035" s="48" t="s">
        <v>1495</v>
      </c>
      <c r="C1035" s="48" t="s">
        <v>1496</v>
      </c>
      <c r="D1035" s="48" t="s">
        <v>1495</v>
      </c>
      <c r="E1035" s="48" t="s">
        <v>1500</v>
      </c>
      <c r="F1035" s="48" t="s">
        <v>1499</v>
      </c>
      <c r="G1035" s="48" t="s">
        <v>636</v>
      </c>
      <c r="H1035" s="49">
        <v>470940</v>
      </c>
      <c r="I1035" s="48" t="s">
        <v>1501</v>
      </c>
      <c r="J1035" s="48" t="s">
        <v>1431</v>
      </c>
    </row>
    <row r="1036" spans="1:10" ht="52.5" x14ac:dyDescent="0.25">
      <c r="A1036" s="48">
        <v>1023</v>
      </c>
      <c r="B1036" s="48" t="s">
        <v>1485</v>
      </c>
      <c r="C1036" s="48" t="s">
        <v>1502</v>
      </c>
      <c r="D1036" s="48" t="s">
        <v>1485</v>
      </c>
      <c r="E1036" s="107" t="s">
        <v>1503</v>
      </c>
      <c r="F1036" s="51">
        <v>2500</v>
      </c>
      <c r="G1036" s="48" t="s">
        <v>70</v>
      </c>
      <c r="H1036" s="2" t="s">
        <v>1504</v>
      </c>
      <c r="I1036" s="48" t="s">
        <v>110</v>
      </c>
      <c r="J1036" s="48" t="s">
        <v>1431</v>
      </c>
    </row>
    <row r="1037" spans="1:10" ht="52.5" x14ac:dyDescent="0.25">
      <c r="A1037" s="48">
        <v>1024</v>
      </c>
      <c r="B1037" s="48" t="s">
        <v>1485</v>
      </c>
      <c r="C1037" s="48" t="s">
        <v>1502</v>
      </c>
      <c r="D1037" s="48" t="s">
        <v>1485</v>
      </c>
      <c r="E1037" s="107" t="s">
        <v>1505</v>
      </c>
      <c r="F1037" s="48">
        <v>750</v>
      </c>
      <c r="G1037" s="48" t="s">
        <v>70</v>
      </c>
      <c r="H1037" s="2" t="s">
        <v>1506</v>
      </c>
      <c r="I1037" s="48" t="s">
        <v>110</v>
      </c>
      <c r="J1037" s="48" t="s">
        <v>1431</v>
      </c>
    </row>
    <row r="1038" spans="1:10" ht="63" x14ac:dyDescent="0.25">
      <c r="A1038" s="48">
        <v>1025</v>
      </c>
      <c r="B1038" s="48" t="s">
        <v>1485</v>
      </c>
      <c r="C1038" s="48" t="s">
        <v>1502</v>
      </c>
      <c r="D1038" s="48" t="s">
        <v>1485</v>
      </c>
      <c r="E1038" s="107" t="s">
        <v>1507</v>
      </c>
      <c r="F1038" s="48">
        <v>350</v>
      </c>
      <c r="G1038" s="48" t="s">
        <v>70</v>
      </c>
      <c r="H1038" s="2" t="s">
        <v>1508</v>
      </c>
      <c r="I1038" s="48" t="s">
        <v>110</v>
      </c>
      <c r="J1038" s="48" t="s">
        <v>1431</v>
      </c>
    </row>
    <row r="1039" spans="1:10" ht="51" x14ac:dyDescent="0.25">
      <c r="A1039" s="48">
        <v>1026</v>
      </c>
      <c r="B1039" s="48" t="s">
        <v>1509</v>
      </c>
      <c r="C1039" s="48" t="s">
        <v>1510</v>
      </c>
      <c r="D1039" s="48" t="s">
        <v>1509</v>
      </c>
      <c r="E1039" s="48" t="s">
        <v>1511</v>
      </c>
      <c r="F1039" s="51">
        <v>4000</v>
      </c>
      <c r="G1039" s="48" t="s">
        <v>34</v>
      </c>
      <c r="H1039" s="2" t="s">
        <v>1512</v>
      </c>
      <c r="I1039" s="48" t="s">
        <v>1435</v>
      </c>
      <c r="J1039" s="48" t="s">
        <v>1431</v>
      </c>
    </row>
    <row r="1040" spans="1:10" ht="51" x14ac:dyDescent="0.25">
      <c r="A1040" s="48">
        <v>1027</v>
      </c>
      <c r="B1040" s="48" t="s">
        <v>1509</v>
      </c>
      <c r="C1040" s="48" t="s">
        <v>1510</v>
      </c>
      <c r="D1040" s="48" t="s">
        <v>1509</v>
      </c>
      <c r="E1040" s="48" t="s">
        <v>1513</v>
      </c>
      <c r="F1040" s="51">
        <v>3000</v>
      </c>
      <c r="G1040" s="48" t="s">
        <v>34</v>
      </c>
      <c r="H1040" s="2" t="s">
        <v>1514</v>
      </c>
      <c r="I1040" s="48" t="s">
        <v>1435</v>
      </c>
      <c r="J1040" s="48" t="s">
        <v>1431</v>
      </c>
    </row>
    <row r="1041" spans="1:10" ht="51" x14ac:dyDescent="0.25">
      <c r="A1041" s="48">
        <v>1028</v>
      </c>
      <c r="B1041" s="48" t="s">
        <v>1509</v>
      </c>
      <c r="C1041" s="48" t="s">
        <v>1510</v>
      </c>
      <c r="D1041" s="48" t="s">
        <v>1509</v>
      </c>
      <c r="E1041" s="48" t="s">
        <v>1515</v>
      </c>
      <c r="F1041" s="51">
        <v>4000</v>
      </c>
      <c r="G1041" s="48" t="s">
        <v>34</v>
      </c>
      <c r="H1041" s="2" t="s">
        <v>1516</v>
      </c>
      <c r="I1041" s="48" t="s">
        <v>1435</v>
      </c>
      <c r="J1041" s="48" t="s">
        <v>1431</v>
      </c>
    </row>
    <row r="1042" spans="1:10" ht="51" x14ac:dyDescent="0.25">
      <c r="A1042" s="48">
        <v>1029</v>
      </c>
      <c r="B1042" s="48" t="s">
        <v>1509</v>
      </c>
      <c r="C1042" s="48" t="s">
        <v>1510</v>
      </c>
      <c r="D1042" s="48" t="s">
        <v>1509</v>
      </c>
      <c r="E1042" s="48" t="s">
        <v>1517</v>
      </c>
      <c r="F1042" s="51">
        <v>2000</v>
      </c>
      <c r="G1042" s="48" t="s">
        <v>34</v>
      </c>
      <c r="H1042" s="49">
        <v>11500</v>
      </c>
      <c r="I1042" s="48" t="s">
        <v>1435</v>
      </c>
      <c r="J1042" s="48" t="s">
        <v>1431</v>
      </c>
    </row>
    <row r="1043" spans="1:10" ht="78" customHeight="1" x14ac:dyDescent="0.25">
      <c r="A1043" s="48">
        <v>1030</v>
      </c>
      <c r="B1043" s="48" t="s">
        <v>1509</v>
      </c>
      <c r="C1043" s="48" t="s">
        <v>1510</v>
      </c>
      <c r="D1043" s="48" t="s">
        <v>1509</v>
      </c>
      <c r="E1043" s="48" t="s">
        <v>1518</v>
      </c>
      <c r="F1043" s="48">
        <v>600</v>
      </c>
      <c r="G1043" s="48" t="s">
        <v>70</v>
      </c>
      <c r="H1043" s="41">
        <v>9940</v>
      </c>
      <c r="I1043" s="48" t="s">
        <v>1435</v>
      </c>
      <c r="J1043" s="48" t="s">
        <v>1431</v>
      </c>
    </row>
    <row r="1044" spans="1:10" ht="64.5" customHeight="1" x14ac:dyDescent="0.25">
      <c r="A1044" s="48">
        <v>1031</v>
      </c>
      <c r="B1044" s="48" t="s">
        <v>1509</v>
      </c>
      <c r="C1044" s="48" t="s">
        <v>1510</v>
      </c>
      <c r="D1044" s="48" t="s">
        <v>1509</v>
      </c>
      <c r="E1044" s="48" t="s">
        <v>1519</v>
      </c>
      <c r="F1044" s="51">
        <v>2000</v>
      </c>
      <c r="G1044" s="48" t="s">
        <v>34</v>
      </c>
      <c r="H1044" s="2" t="s">
        <v>1520</v>
      </c>
      <c r="I1044" s="48" t="s">
        <v>1435</v>
      </c>
      <c r="J1044" s="48" t="s">
        <v>1431</v>
      </c>
    </row>
    <row r="1045" spans="1:10" ht="84.75" customHeight="1" x14ac:dyDescent="0.25">
      <c r="A1045" s="48">
        <v>1032</v>
      </c>
      <c r="B1045" s="48" t="s">
        <v>1509</v>
      </c>
      <c r="C1045" s="48" t="s">
        <v>1510</v>
      </c>
      <c r="D1045" s="48" t="s">
        <v>1509</v>
      </c>
      <c r="E1045" s="48" t="s">
        <v>1521</v>
      </c>
      <c r="F1045" s="51">
        <v>7000</v>
      </c>
      <c r="G1045" s="48" t="s">
        <v>34</v>
      </c>
      <c r="H1045" s="2" t="s">
        <v>1522</v>
      </c>
      <c r="I1045" s="48" t="s">
        <v>1435</v>
      </c>
      <c r="J1045" s="48" t="s">
        <v>1431</v>
      </c>
    </row>
    <row r="1046" spans="1:10" ht="51" customHeight="1" x14ac:dyDescent="0.25">
      <c r="A1046" s="48">
        <v>1033</v>
      </c>
      <c r="B1046" s="48" t="s">
        <v>1509</v>
      </c>
      <c r="C1046" s="48" t="s">
        <v>1510</v>
      </c>
      <c r="D1046" s="48" t="s">
        <v>1509</v>
      </c>
      <c r="E1046" s="48" t="s">
        <v>1523</v>
      </c>
      <c r="F1046" s="51">
        <v>3000</v>
      </c>
      <c r="G1046" s="48" t="s">
        <v>34</v>
      </c>
      <c r="H1046" s="2" t="s">
        <v>1524</v>
      </c>
      <c r="I1046" s="48" t="s">
        <v>1435</v>
      </c>
      <c r="J1046" s="48" t="s">
        <v>1431</v>
      </c>
    </row>
    <row r="1047" spans="1:10" ht="50.25" customHeight="1" x14ac:dyDescent="0.25">
      <c r="A1047" s="48">
        <v>1034</v>
      </c>
      <c r="B1047" s="48" t="s">
        <v>1509</v>
      </c>
      <c r="C1047" s="48" t="s">
        <v>1510</v>
      </c>
      <c r="D1047" s="48" t="s">
        <v>1509</v>
      </c>
      <c r="E1047" s="48" t="s">
        <v>1525</v>
      </c>
      <c r="F1047" s="51">
        <v>3000</v>
      </c>
      <c r="G1047" s="48" t="s">
        <v>34</v>
      </c>
      <c r="H1047" s="2" t="s">
        <v>1524</v>
      </c>
      <c r="I1047" s="48" t="s">
        <v>1435</v>
      </c>
      <c r="J1047" s="48" t="s">
        <v>1431</v>
      </c>
    </row>
    <row r="1048" spans="1:10" ht="51" x14ac:dyDescent="0.25">
      <c r="A1048" s="48">
        <v>1035</v>
      </c>
      <c r="B1048" s="48" t="s">
        <v>1509</v>
      </c>
      <c r="C1048" s="48" t="s">
        <v>1510</v>
      </c>
      <c r="D1048" s="48" t="s">
        <v>1509</v>
      </c>
      <c r="E1048" s="48" t="s">
        <v>1526</v>
      </c>
      <c r="F1048" s="48">
        <v>300</v>
      </c>
      <c r="G1048" s="48" t="s">
        <v>935</v>
      </c>
      <c r="H1048" s="2" t="s">
        <v>1527</v>
      </c>
      <c r="I1048" s="48" t="s">
        <v>1494</v>
      </c>
      <c r="J1048" s="48" t="s">
        <v>1431</v>
      </c>
    </row>
    <row r="1049" spans="1:10" ht="51" x14ac:dyDescent="0.25">
      <c r="A1049" s="48">
        <v>1036</v>
      </c>
      <c r="B1049" s="48" t="s">
        <v>1509</v>
      </c>
      <c r="C1049" s="48" t="s">
        <v>1510</v>
      </c>
      <c r="D1049" s="48" t="s">
        <v>1509</v>
      </c>
      <c r="E1049" s="48" t="s">
        <v>1528</v>
      </c>
      <c r="F1049" s="48">
        <v>100</v>
      </c>
      <c r="G1049" s="48" t="s">
        <v>935</v>
      </c>
      <c r="H1049" s="49">
        <v>230400</v>
      </c>
      <c r="I1049" s="48" t="s">
        <v>1494</v>
      </c>
      <c r="J1049" s="48" t="s">
        <v>1431</v>
      </c>
    </row>
    <row r="1050" spans="1:10" ht="51" x14ac:dyDescent="0.25">
      <c r="A1050" s="48">
        <v>1037</v>
      </c>
      <c r="B1050" s="48" t="s">
        <v>1509</v>
      </c>
      <c r="C1050" s="48" t="s">
        <v>1510</v>
      </c>
      <c r="D1050" s="48" t="s">
        <v>1509</v>
      </c>
      <c r="E1050" s="48" t="s">
        <v>1529</v>
      </c>
      <c r="F1050" s="48">
        <v>250</v>
      </c>
      <c r="G1050" s="48" t="s">
        <v>935</v>
      </c>
      <c r="H1050" s="49">
        <v>150000</v>
      </c>
      <c r="I1050" s="48" t="s">
        <v>1494</v>
      </c>
      <c r="J1050" s="48" t="s">
        <v>1431</v>
      </c>
    </row>
    <row r="1051" spans="1:10" ht="51" x14ac:dyDescent="0.25">
      <c r="A1051" s="48">
        <v>1038</v>
      </c>
      <c r="B1051" s="48" t="s">
        <v>1485</v>
      </c>
      <c r="C1051" s="48" t="s">
        <v>1502</v>
      </c>
      <c r="D1051" s="48" t="s">
        <v>1485</v>
      </c>
      <c r="E1051" s="48" t="s">
        <v>1530</v>
      </c>
      <c r="F1051" s="51">
        <v>50000</v>
      </c>
      <c r="G1051" s="48" t="s">
        <v>70</v>
      </c>
      <c r="H1051" s="49">
        <v>192600</v>
      </c>
      <c r="I1051" s="48" t="s">
        <v>1494</v>
      </c>
      <c r="J1051" s="48" t="s">
        <v>1431</v>
      </c>
    </row>
    <row r="1052" spans="1:10" ht="51" x14ac:dyDescent="0.25">
      <c r="A1052" s="48">
        <v>1039</v>
      </c>
      <c r="B1052" s="48" t="s">
        <v>1485</v>
      </c>
      <c r="C1052" s="48" t="s">
        <v>1502</v>
      </c>
      <c r="D1052" s="48" t="s">
        <v>1485</v>
      </c>
      <c r="E1052" s="48" t="s">
        <v>1531</v>
      </c>
      <c r="F1052" s="51">
        <v>15000</v>
      </c>
      <c r="G1052" s="48" t="s">
        <v>70</v>
      </c>
      <c r="H1052" s="49">
        <v>59040</v>
      </c>
      <c r="I1052" s="48" t="s">
        <v>1494</v>
      </c>
      <c r="J1052" s="48" t="s">
        <v>1431</v>
      </c>
    </row>
    <row r="1053" spans="1:10" ht="38.25" customHeight="1" x14ac:dyDescent="0.25">
      <c r="A1053" s="48">
        <v>1040</v>
      </c>
      <c r="B1053" s="48" t="s">
        <v>1480</v>
      </c>
      <c r="C1053" s="48" t="s">
        <v>1481</v>
      </c>
      <c r="D1053" s="48" t="s">
        <v>1568</v>
      </c>
      <c r="E1053" s="48" t="s">
        <v>1532</v>
      </c>
      <c r="F1053" s="48" t="s">
        <v>1533</v>
      </c>
      <c r="G1053" s="48" t="s">
        <v>636</v>
      </c>
      <c r="H1053" s="2" t="s">
        <v>1534</v>
      </c>
      <c r="I1053" s="48" t="s">
        <v>1494</v>
      </c>
      <c r="J1053" s="48" t="s">
        <v>1431</v>
      </c>
    </row>
    <row r="1054" spans="1:10" ht="89.25" x14ac:dyDescent="0.25">
      <c r="A1054" s="48">
        <v>1041</v>
      </c>
      <c r="B1054" s="48" t="s">
        <v>1485</v>
      </c>
      <c r="C1054" s="48" t="s">
        <v>1502</v>
      </c>
      <c r="D1054" s="48" t="s">
        <v>1485</v>
      </c>
      <c r="E1054" s="48" t="s">
        <v>1535</v>
      </c>
      <c r="F1054" s="48" t="s">
        <v>1536</v>
      </c>
      <c r="G1054" s="48" t="s">
        <v>636</v>
      </c>
      <c r="H1054" s="49">
        <v>360000</v>
      </c>
      <c r="I1054" s="48" t="s">
        <v>1494</v>
      </c>
      <c r="J1054" s="48" t="s">
        <v>1431</v>
      </c>
    </row>
    <row r="1055" spans="1:10" ht="38.25" customHeight="1" x14ac:dyDescent="0.25">
      <c r="A1055" s="48">
        <v>1042</v>
      </c>
      <c r="B1055" s="48" t="s">
        <v>1480</v>
      </c>
      <c r="C1055" s="48" t="s">
        <v>1481</v>
      </c>
      <c r="D1055" s="48" t="s">
        <v>1568</v>
      </c>
      <c r="E1055" s="48" t="s">
        <v>1537</v>
      </c>
      <c r="F1055" s="51">
        <v>1000000</v>
      </c>
      <c r="G1055" s="48" t="s">
        <v>636</v>
      </c>
      <c r="H1055" s="49">
        <v>67200</v>
      </c>
      <c r="I1055" s="48" t="s">
        <v>1494</v>
      </c>
      <c r="J1055" s="48" t="s">
        <v>1431</v>
      </c>
    </row>
    <row r="1056" spans="1:10" ht="38.25" customHeight="1" x14ac:dyDescent="0.25">
      <c r="A1056" s="48">
        <v>1043</v>
      </c>
      <c r="B1056" s="48" t="s">
        <v>1480</v>
      </c>
      <c r="C1056" s="48" t="s">
        <v>1481</v>
      </c>
      <c r="D1056" s="48" t="s">
        <v>1568</v>
      </c>
      <c r="E1056" s="48" t="s">
        <v>1538</v>
      </c>
      <c r="F1056" s="48" t="s">
        <v>1539</v>
      </c>
      <c r="G1056" s="48" t="s">
        <v>636</v>
      </c>
      <c r="H1056" s="49">
        <v>137160</v>
      </c>
      <c r="I1056" s="48" t="s">
        <v>1494</v>
      </c>
      <c r="J1056" s="48" t="s">
        <v>1431</v>
      </c>
    </row>
    <row r="1057" spans="1:10" ht="38.25" customHeight="1" x14ac:dyDescent="0.25">
      <c r="A1057" s="48">
        <v>1044</v>
      </c>
      <c r="B1057" s="48" t="s">
        <v>1480</v>
      </c>
      <c r="C1057" s="48" t="s">
        <v>1481</v>
      </c>
      <c r="D1057" s="48" t="s">
        <v>1568</v>
      </c>
      <c r="E1057" s="48" t="s">
        <v>1540</v>
      </c>
      <c r="F1057" s="48" t="s">
        <v>1541</v>
      </c>
      <c r="G1057" s="48" t="s">
        <v>636</v>
      </c>
      <c r="H1057" s="49">
        <v>8640</v>
      </c>
      <c r="I1057" s="48" t="s">
        <v>1494</v>
      </c>
      <c r="J1057" s="48" t="s">
        <v>1431</v>
      </c>
    </row>
    <row r="1058" spans="1:10" ht="38.25" customHeight="1" x14ac:dyDescent="0.25">
      <c r="A1058" s="48">
        <v>1045</v>
      </c>
      <c r="B1058" s="48" t="s">
        <v>1480</v>
      </c>
      <c r="C1058" s="48" t="s">
        <v>1481</v>
      </c>
      <c r="D1058" s="48" t="s">
        <v>1568</v>
      </c>
      <c r="E1058" s="48" t="s">
        <v>1542</v>
      </c>
      <c r="F1058" s="51">
        <v>400000</v>
      </c>
      <c r="G1058" s="48" t="s">
        <v>636</v>
      </c>
      <c r="H1058" s="49">
        <v>69600</v>
      </c>
      <c r="I1058" s="48" t="s">
        <v>1494</v>
      </c>
      <c r="J1058" s="48" t="s">
        <v>1431</v>
      </c>
    </row>
    <row r="1059" spans="1:10" ht="102" x14ac:dyDescent="0.25">
      <c r="A1059" s="48">
        <v>1046</v>
      </c>
      <c r="B1059" s="48" t="s">
        <v>1485</v>
      </c>
      <c r="C1059" s="48" t="s">
        <v>1502</v>
      </c>
      <c r="D1059" s="48" t="s">
        <v>1485</v>
      </c>
      <c r="E1059" s="48" t="s">
        <v>1543</v>
      </c>
      <c r="F1059" s="51">
        <v>12000</v>
      </c>
      <c r="G1059" s="48" t="s">
        <v>70</v>
      </c>
      <c r="H1059" s="49">
        <v>106560</v>
      </c>
      <c r="I1059" s="48" t="s">
        <v>1494</v>
      </c>
      <c r="J1059" s="48" t="s">
        <v>1431</v>
      </c>
    </row>
    <row r="1060" spans="1:10" ht="51" x14ac:dyDescent="0.25">
      <c r="A1060" s="48">
        <v>1047</v>
      </c>
      <c r="B1060" s="48" t="s">
        <v>989</v>
      </c>
      <c r="C1060" s="48" t="s">
        <v>990</v>
      </c>
      <c r="D1060" s="48" t="s">
        <v>991</v>
      </c>
      <c r="E1060" s="48" t="s">
        <v>1544</v>
      </c>
      <c r="F1060" s="48">
        <v>1</v>
      </c>
      <c r="G1060" s="48" t="s">
        <v>370</v>
      </c>
      <c r="H1060" s="2">
        <v>310000</v>
      </c>
      <c r="I1060" s="48" t="s">
        <v>371</v>
      </c>
      <c r="J1060" s="48" t="s">
        <v>1431</v>
      </c>
    </row>
    <row r="1061" spans="1:10" ht="51" x14ac:dyDescent="0.25">
      <c r="A1061" s="48">
        <v>1048</v>
      </c>
      <c r="B1061" s="48" t="s">
        <v>554</v>
      </c>
      <c r="C1061" s="48" t="s">
        <v>558</v>
      </c>
      <c r="D1061" s="48" t="s">
        <v>561</v>
      </c>
      <c r="E1061" s="48" t="s">
        <v>1545</v>
      </c>
      <c r="F1061" s="48">
        <v>1</v>
      </c>
      <c r="G1061" s="48" t="s">
        <v>370</v>
      </c>
      <c r="H1061" s="2">
        <v>76000</v>
      </c>
      <c r="I1061" s="48" t="s">
        <v>371</v>
      </c>
      <c r="J1061" s="48" t="s">
        <v>1431</v>
      </c>
    </row>
    <row r="1062" spans="1:10" ht="51" x14ac:dyDescent="0.25">
      <c r="A1062" s="48">
        <v>1049</v>
      </c>
      <c r="B1062" s="48" t="s">
        <v>569</v>
      </c>
      <c r="C1062" s="48" t="s">
        <v>570</v>
      </c>
      <c r="D1062" s="48" t="s">
        <v>571</v>
      </c>
      <c r="E1062" s="48" t="s">
        <v>1546</v>
      </c>
      <c r="F1062" s="48">
        <v>1</v>
      </c>
      <c r="G1062" s="48" t="s">
        <v>370</v>
      </c>
      <c r="H1062" s="49">
        <v>290000</v>
      </c>
      <c r="I1062" s="48" t="s">
        <v>371</v>
      </c>
      <c r="J1062" s="48" t="s">
        <v>1431</v>
      </c>
    </row>
    <row r="1063" spans="1:10" ht="51" x14ac:dyDescent="0.25">
      <c r="A1063" s="48">
        <v>1050</v>
      </c>
      <c r="B1063" s="48" t="s">
        <v>996</v>
      </c>
      <c r="C1063" s="48" t="s">
        <v>997</v>
      </c>
      <c r="D1063" s="48" t="s">
        <v>996</v>
      </c>
      <c r="E1063" s="48" t="s">
        <v>1547</v>
      </c>
      <c r="F1063" s="48">
        <v>1</v>
      </c>
      <c r="G1063" s="48" t="s">
        <v>370</v>
      </c>
      <c r="H1063" s="2">
        <v>23000</v>
      </c>
      <c r="I1063" s="48" t="s">
        <v>371</v>
      </c>
      <c r="J1063" s="48" t="s">
        <v>1431</v>
      </c>
    </row>
    <row r="1064" spans="1:10" ht="51" x14ac:dyDescent="0.25">
      <c r="A1064" s="48">
        <v>1051</v>
      </c>
      <c r="B1064" s="48" t="s">
        <v>993</v>
      </c>
      <c r="C1064" s="48" t="s">
        <v>999</v>
      </c>
      <c r="D1064" s="48" t="s">
        <v>1000</v>
      </c>
      <c r="E1064" s="48" t="s">
        <v>1548</v>
      </c>
      <c r="F1064" s="48">
        <v>1</v>
      </c>
      <c r="G1064" s="48" t="s">
        <v>370</v>
      </c>
      <c r="H1064" s="2">
        <v>596000</v>
      </c>
      <c r="I1064" s="48" t="s">
        <v>371</v>
      </c>
      <c r="J1064" s="48" t="s">
        <v>1431</v>
      </c>
    </row>
    <row r="1065" spans="1:10" ht="51" x14ac:dyDescent="0.25">
      <c r="A1065" s="48">
        <v>1052</v>
      </c>
      <c r="B1065" s="48" t="s">
        <v>993</v>
      </c>
      <c r="C1065" s="48" t="s">
        <v>1002</v>
      </c>
      <c r="D1065" s="48" t="s">
        <v>1003</v>
      </c>
      <c r="E1065" s="48" t="s">
        <v>1549</v>
      </c>
      <c r="F1065" s="48">
        <v>2</v>
      </c>
      <c r="G1065" s="48" t="s">
        <v>370</v>
      </c>
      <c r="H1065" s="2">
        <v>76000</v>
      </c>
      <c r="I1065" s="48" t="s">
        <v>371</v>
      </c>
      <c r="J1065" s="48" t="s">
        <v>1431</v>
      </c>
    </row>
    <row r="1066" spans="1:10" ht="51" x14ac:dyDescent="0.25">
      <c r="A1066" s="48">
        <v>1053</v>
      </c>
      <c r="B1066" s="48" t="s">
        <v>1053</v>
      </c>
      <c r="C1066" s="48" t="s">
        <v>1550</v>
      </c>
      <c r="D1066" s="48" t="s">
        <v>1551</v>
      </c>
      <c r="E1066" s="48" t="s">
        <v>1552</v>
      </c>
      <c r="F1066" s="48">
        <v>1</v>
      </c>
      <c r="G1066" s="48" t="s">
        <v>370</v>
      </c>
      <c r="H1066" s="2">
        <v>54000</v>
      </c>
      <c r="I1066" s="48" t="s">
        <v>371</v>
      </c>
      <c r="J1066" s="48" t="s">
        <v>1431</v>
      </c>
    </row>
    <row r="1067" spans="1:10" ht="63.75" x14ac:dyDescent="0.25">
      <c r="A1067" s="48">
        <v>1054</v>
      </c>
      <c r="B1067" s="48" t="s">
        <v>112</v>
      </c>
      <c r="C1067" s="48" t="s">
        <v>930</v>
      </c>
      <c r="D1067" s="48" t="s">
        <v>88</v>
      </c>
      <c r="E1067" s="48" t="s">
        <v>931</v>
      </c>
      <c r="F1067" s="51">
        <v>1000</v>
      </c>
      <c r="G1067" s="48" t="s">
        <v>925</v>
      </c>
      <c r="H1067" s="49">
        <v>139000</v>
      </c>
      <c r="I1067" s="48" t="s">
        <v>926</v>
      </c>
      <c r="J1067" s="48" t="s">
        <v>1431</v>
      </c>
    </row>
    <row r="1068" spans="1:10" ht="51" x14ac:dyDescent="0.25">
      <c r="A1068" s="48">
        <v>1055</v>
      </c>
      <c r="B1068" s="48" t="s">
        <v>194</v>
      </c>
      <c r="C1068" s="48" t="s">
        <v>45</v>
      </c>
      <c r="D1068" s="48" t="s">
        <v>193</v>
      </c>
      <c r="E1068" s="48" t="s">
        <v>176</v>
      </c>
      <c r="F1068" s="48">
        <v>300</v>
      </c>
      <c r="G1068" s="48" t="s">
        <v>78</v>
      </c>
      <c r="H1068" s="49">
        <v>10000</v>
      </c>
      <c r="I1068" s="48" t="s">
        <v>1553</v>
      </c>
      <c r="J1068" s="48" t="s">
        <v>1431</v>
      </c>
    </row>
    <row r="1069" spans="1:10" ht="51" x14ac:dyDescent="0.25">
      <c r="A1069" s="48">
        <v>1056</v>
      </c>
      <c r="B1069" s="48" t="s">
        <v>194</v>
      </c>
      <c r="C1069" s="48" t="s">
        <v>45</v>
      </c>
      <c r="D1069" s="48" t="s">
        <v>193</v>
      </c>
      <c r="E1069" s="48" t="s">
        <v>177</v>
      </c>
      <c r="F1069" s="48">
        <v>100</v>
      </c>
      <c r="G1069" s="48" t="s">
        <v>78</v>
      </c>
      <c r="H1069" s="49">
        <v>12300</v>
      </c>
      <c r="I1069" s="48" t="s">
        <v>1553</v>
      </c>
      <c r="J1069" s="48" t="s">
        <v>1431</v>
      </c>
    </row>
    <row r="1070" spans="1:10" ht="25.5" customHeight="1" x14ac:dyDescent="0.25">
      <c r="A1070" s="48">
        <v>1057</v>
      </c>
      <c r="B1070" s="48" t="s">
        <v>1569</v>
      </c>
      <c r="C1070" s="48" t="s">
        <v>47</v>
      </c>
      <c r="D1070" s="48" t="s">
        <v>192</v>
      </c>
      <c r="E1070" s="48" t="s">
        <v>1554</v>
      </c>
      <c r="F1070" s="48">
        <v>500</v>
      </c>
      <c r="G1070" s="48" t="s">
        <v>78</v>
      </c>
      <c r="H1070" s="2">
        <v>14400</v>
      </c>
      <c r="I1070" s="48" t="s">
        <v>1555</v>
      </c>
      <c r="J1070" s="48" t="s">
        <v>1431</v>
      </c>
    </row>
    <row r="1071" spans="1:10" ht="51" x14ac:dyDescent="0.25">
      <c r="A1071" s="48">
        <v>1058</v>
      </c>
      <c r="B1071" s="48" t="s">
        <v>770</v>
      </c>
      <c r="C1071" s="48" t="s">
        <v>27</v>
      </c>
      <c r="D1071" s="48" t="s">
        <v>771</v>
      </c>
      <c r="E1071" s="48" t="s">
        <v>1556</v>
      </c>
      <c r="F1071" s="48">
        <v>8500</v>
      </c>
      <c r="G1071" s="48" t="s">
        <v>32</v>
      </c>
      <c r="H1071" s="2">
        <v>14900</v>
      </c>
      <c r="I1071" s="48" t="s">
        <v>371</v>
      </c>
      <c r="J1071" s="48" t="s">
        <v>1431</v>
      </c>
    </row>
    <row r="1072" spans="1:10" ht="51" x14ac:dyDescent="0.25">
      <c r="A1072" s="48">
        <v>1059</v>
      </c>
      <c r="B1072" s="48" t="s">
        <v>391</v>
      </c>
      <c r="C1072" s="48" t="s">
        <v>15</v>
      </c>
      <c r="D1072" s="48" t="s">
        <v>85</v>
      </c>
      <c r="E1072" s="48" t="s">
        <v>1557</v>
      </c>
      <c r="F1072" s="48">
        <v>12</v>
      </c>
      <c r="G1072" s="48" t="s">
        <v>899</v>
      </c>
      <c r="H1072" s="2">
        <v>29700</v>
      </c>
      <c r="I1072" s="48" t="s">
        <v>371</v>
      </c>
      <c r="J1072" s="48" t="s">
        <v>1431</v>
      </c>
    </row>
    <row r="1073" spans="1:10" ht="51" x14ac:dyDescent="0.25">
      <c r="A1073" s="48">
        <v>1060</v>
      </c>
      <c r="B1073" s="48" t="s">
        <v>391</v>
      </c>
      <c r="C1073" s="48" t="s">
        <v>15</v>
      </c>
      <c r="D1073" s="48" t="s">
        <v>85</v>
      </c>
      <c r="E1073" s="48" t="s">
        <v>1558</v>
      </c>
      <c r="F1073" s="48">
        <v>6</v>
      </c>
      <c r="G1073" s="48" t="s">
        <v>899</v>
      </c>
      <c r="H1073" s="2">
        <v>9820</v>
      </c>
      <c r="I1073" s="48" t="s">
        <v>371</v>
      </c>
      <c r="J1073" s="48" t="s">
        <v>1431</v>
      </c>
    </row>
    <row r="1074" spans="1:10" ht="51" x14ac:dyDescent="0.25">
      <c r="A1074" s="48">
        <v>1061</v>
      </c>
      <c r="B1074" s="48" t="s">
        <v>391</v>
      </c>
      <c r="C1074" s="48" t="s">
        <v>15</v>
      </c>
      <c r="D1074" s="48" t="s">
        <v>85</v>
      </c>
      <c r="E1074" s="48" t="s">
        <v>1559</v>
      </c>
      <c r="F1074" s="48">
        <v>36</v>
      </c>
      <c r="G1074" s="48" t="s">
        <v>899</v>
      </c>
      <c r="H1074" s="2">
        <v>87600</v>
      </c>
      <c r="I1074" s="48" t="s">
        <v>371</v>
      </c>
      <c r="J1074" s="48" t="s">
        <v>1431</v>
      </c>
    </row>
    <row r="1075" spans="1:10" ht="51" x14ac:dyDescent="0.25">
      <c r="A1075" s="48">
        <v>1062</v>
      </c>
      <c r="B1075" s="48" t="s">
        <v>391</v>
      </c>
      <c r="C1075" s="48" t="s">
        <v>15</v>
      </c>
      <c r="D1075" s="48" t="s">
        <v>85</v>
      </c>
      <c r="E1075" s="48" t="s">
        <v>1560</v>
      </c>
      <c r="F1075" s="48">
        <v>21.6</v>
      </c>
      <c r="G1075" s="48" t="s">
        <v>899</v>
      </c>
      <c r="H1075" s="2">
        <v>103680</v>
      </c>
      <c r="I1075" s="48" t="s">
        <v>371</v>
      </c>
      <c r="J1075" s="48" t="s">
        <v>1431</v>
      </c>
    </row>
    <row r="1076" spans="1:10" ht="51" x14ac:dyDescent="0.25">
      <c r="A1076" s="48">
        <v>1063</v>
      </c>
      <c r="B1076" s="48" t="s">
        <v>391</v>
      </c>
      <c r="C1076" s="48" t="s">
        <v>15</v>
      </c>
      <c r="D1076" s="48" t="s">
        <v>85</v>
      </c>
      <c r="E1076" s="48" t="s">
        <v>1561</v>
      </c>
      <c r="F1076" s="48">
        <v>10</v>
      </c>
      <c r="G1076" s="48" t="s">
        <v>899</v>
      </c>
      <c r="H1076" s="2">
        <v>48100</v>
      </c>
      <c r="I1076" s="48" t="s">
        <v>371</v>
      </c>
      <c r="J1076" s="48" t="s">
        <v>1431</v>
      </c>
    </row>
    <row r="1077" spans="1:10" ht="51" x14ac:dyDescent="0.25">
      <c r="A1077" s="48">
        <v>1064</v>
      </c>
      <c r="B1077" s="48" t="s">
        <v>391</v>
      </c>
      <c r="C1077" s="48" t="s">
        <v>15</v>
      </c>
      <c r="D1077" s="48" t="s">
        <v>85</v>
      </c>
      <c r="E1077" s="48" t="s">
        <v>1562</v>
      </c>
      <c r="F1077" s="48">
        <v>22</v>
      </c>
      <c r="G1077" s="48" t="s">
        <v>899</v>
      </c>
      <c r="H1077" s="2">
        <v>105600</v>
      </c>
      <c r="I1077" s="48" t="s">
        <v>371</v>
      </c>
      <c r="J1077" s="48" t="s">
        <v>1431</v>
      </c>
    </row>
    <row r="1078" spans="1:10" ht="51" x14ac:dyDescent="0.25">
      <c r="A1078" s="48">
        <v>1065</v>
      </c>
      <c r="B1078" s="48" t="s">
        <v>391</v>
      </c>
      <c r="C1078" s="48" t="s">
        <v>15</v>
      </c>
      <c r="D1078" s="48" t="s">
        <v>85</v>
      </c>
      <c r="E1078" s="48" t="s">
        <v>1563</v>
      </c>
      <c r="F1078" s="48">
        <v>4</v>
      </c>
      <c r="G1078" s="48" t="s">
        <v>899</v>
      </c>
      <c r="H1078" s="2">
        <v>19200</v>
      </c>
      <c r="I1078" s="48" t="s">
        <v>371</v>
      </c>
      <c r="J1078" s="48" t="s">
        <v>1431</v>
      </c>
    </row>
    <row r="1079" spans="1:10" ht="51" x14ac:dyDescent="0.25">
      <c r="A1079" s="48">
        <v>1066</v>
      </c>
      <c r="B1079" s="48" t="s">
        <v>391</v>
      </c>
      <c r="C1079" s="48" t="s">
        <v>13</v>
      </c>
      <c r="D1079" s="48" t="s">
        <v>84</v>
      </c>
      <c r="E1079" s="48" t="s">
        <v>904</v>
      </c>
      <c r="F1079" s="48">
        <v>9</v>
      </c>
      <c r="G1079" s="48" t="s">
        <v>899</v>
      </c>
      <c r="H1079" s="49">
        <v>9500</v>
      </c>
      <c r="I1079" s="48" t="s">
        <v>371</v>
      </c>
      <c r="J1079" s="48" t="s">
        <v>1431</v>
      </c>
    </row>
    <row r="1080" spans="1:10" ht="51" x14ac:dyDescent="0.25">
      <c r="A1080" s="48">
        <v>1067</v>
      </c>
      <c r="B1080" s="48" t="s">
        <v>120</v>
      </c>
      <c r="C1080" s="48" t="s">
        <v>122</v>
      </c>
      <c r="D1080" s="48" t="s">
        <v>120</v>
      </c>
      <c r="E1080" s="48" t="s">
        <v>900</v>
      </c>
      <c r="F1080" s="48">
        <v>130</v>
      </c>
      <c r="G1080" s="48" t="s">
        <v>899</v>
      </c>
      <c r="H1080" s="2">
        <v>89100</v>
      </c>
      <c r="I1080" s="48" t="s">
        <v>371</v>
      </c>
      <c r="J1080" s="48" t="s">
        <v>1431</v>
      </c>
    </row>
    <row r="1081" spans="1:10" ht="51" x14ac:dyDescent="0.25">
      <c r="A1081" s="48">
        <v>1068</v>
      </c>
      <c r="B1081" s="48" t="s">
        <v>120</v>
      </c>
      <c r="C1081" s="48" t="s">
        <v>123</v>
      </c>
      <c r="D1081" s="48" t="s">
        <v>120</v>
      </c>
      <c r="E1081" s="48" t="s">
        <v>36</v>
      </c>
      <c r="F1081" s="48">
        <v>400</v>
      </c>
      <c r="G1081" s="48" t="s">
        <v>899</v>
      </c>
      <c r="H1081" s="2">
        <v>250900</v>
      </c>
      <c r="I1081" s="48" t="s">
        <v>371</v>
      </c>
      <c r="J1081" s="48" t="s">
        <v>1431</v>
      </c>
    </row>
    <row r="1082" spans="1:10" ht="73.5" x14ac:dyDescent="0.25">
      <c r="A1082" s="48">
        <v>1069</v>
      </c>
      <c r="B1082" s="48" t="s">
        <v>1495</v>
      </c>
      <c r="C1082" s="48" t="s">
        <v>1496</v>
      </c>
      <c r="D1082" s="48" t="s">
        <v>1495</v>
      </c>
      <c r="E1082" s="107" t="s">
        <v>1564</v>
      </c>
      <c r="F1082" s="48">
        <v>1</v>
      </c>
      <c r="G1082" s="48" t="s">
        <v>636</v>
      </c>
      <c r="H1082" s="49">
        <v>3200000</v>
      </c>
      <c r="I1082" s="48" t="s">
        <v>1078</v>
      </c>
      <c r="J1082" s="48" t="s">
        <v>1431</v>
      </c>
    </row>
    <row r="1083" spans="1:10" ht="84" x14ac:dyDescent="0.25">
      <c r="A1083" s="48">
        <v>1070</v>
      </c>
      <c r="B1083" s="48" t="s">
        <v>1495</v>
      </c>
      <c r="C1083" s="48" t="s">
        <v>1496</v>
      </c>
      <c r="D1083" s="48" t="s">
        <v>1495</v>
      </c>
      <c r="E1083" s="107" t="s">
        <v>1565</v>
      </c>
      <c r="F1083" s="48">
        <v>1</v>
      </c>
      <c r="G1083" s="48" t="s">
        <v>636</v>
      </c>
      <c r="H1083" s="49">
        <v>6500000</v>
      </c>
      <c r="I1083" s="48" t="s">
        <v>1078</v>
      </c>
      <c r="J1083" s="48" t="s">
        <v>1431</v>
      </c>
    </row>
    <row r="1084" spans="1:10" ht="63" x14ac:dyDescent="0.25">
      <c r="A1084" s="48">
        <v>1071</v>
      </c>
      <c r="B1084" s="48" t="s">
        <v>1495</v>
      </c>
      <c r="C1084" s="48" t="s">
        <v>1496</v>
      </c>
      <c r="D1084" s="48" t="s">
        <v>1495</v>
      </c>
      <c r="E1084" s="107" t="s">
        <v>1566</v>
      </c>
      <c r="F1084" s="48">
        <v>1</v>
      </c>
      <c r="G1084" s="48" t="s">
        <v>636</v>
      </c>
      <c r="H1084" s="49">
        <v>620000</v>
      </c>
      <c r="I1084" s="48" t="s">
        <v>1078</v>
      </c>
      <c r="J1084" s="48" t="s">
        <v>1431</v>
      </c>
    </row>
    <row r="1085" spans="1:10" ht="51" x14ac:dyDescent="0.25">
      <c r="A1085" s="48">
        <v>1072</v>
      </c>
      <c r="B1085" s="48" t="s">
        <v>1495</v>
      </c>
      <c r="C1085" s="48" t="s">
        <v>1496</v>
      </c>
      <c r="D1085" s="48" t="s">
        <v>1495</v>
      </c>
      <c r="E1085" s="107" t="s">
        <v>1567</v>
      </c>
      <c r="F1085" s="48">
        <v>10</v>
      </c>
      <c r="G1085" s="48" t="s">
        <v>636</v>
      </c>
      <c r="H1085" s="49">
        <v>1550000</v>
      </c>
      <c r="I1085" s="48" t="s">
        <v>1078</v>
      </c>
      <c r="J1085" s="48" t="s">
        <v>1431</v>
      </c>
    </row>
    <row r="1086" spans="1:10" ht="38.25" x14ac:dyDescent="0.25">
      <c r="A1086" s="48"/>
      <c r="B1086" s="59"/>
      <c r="C1086" s="59"/>
      <c r="D1086" s="59"/>
      <c r="E1086" s="61" t="s">
        <v>1884</v>
      </c>
      <c r="F1086" s="59"/>
      <c r="G1086" s="59"/>
      <c r="H1086" s="64"/>
      <c r="I1086" s="59"/>
      <c r="J1086" s="59"/>
    </row>
    <row r="1087" spans="1:10" ht="51" x14ac:dyDescent="0.25">
      <c r="A1087" s="48">
        <v>1073</v>
      </c>
      <c r="B1087" s="48" t="s">
        <v>194</v>
      </c>
      <c r="C1087" s="48" t="s">
        <v>45</v>
      </c>
      <c r="D1087" s="48" t="s">
        <v>193</v>
      </c>
      <c r="E1087" s="48" t="s">
        <v>1571</v>
      </c>
      <c r="F1087" s="48">
        <v>80</v>
      </c>
      <c r="G1087" s="48" t="s">
        <v>248</v>
      </c>
      <c r="H1087" s="2">
        <v>14173</v>
      </c>
      <c r="I1087" s="25" t="s">
        <v>604</v>
      </c>
      <c r="J1087" s="48" t="s">
        <v>1570</v>
      </c>
    </row>
    <row r="1088" spans="1:10" ht="51" x14ac:dyDescent="0.25">
      <c r="A1088" s="48">
        <v>1074</v>
      </c>
      <c r="B1088" s="48" t="s">
        <v>194</v>
      </c>
      <c r="C1088" s="48" t="s">
        <v>45</v>
      </c>
      <c r="D1088" s="48" t="s">
        <v>193</v>
      </c>
      <c r="E1088" s="48" t="s">
        <v>1572</v>
      </c>
      <c r="F1088" s="48">
        <v>320</v>
      </c>
      <c r="G1088" s="48" t="s">
        <v>248</v>
      </c>
      <c r="H1088" s="2">
        <v>10940</v>
      </c>
      <c r="I1088" s="25" t="s">
        <v>604</v>
      </c>
      <c r="J1088" s="48" t="s">
        <v>1570</v>
      </c>
    </row>
    <row r="1089" spans="1:10" ht="51" x14ac:dyDescent="0.25">
      <c r="A1089" s="48">
        <v>1075</v>
      </c>
      <c r="B1089" s="48" t="s">
        <v>194</v>
      </c>
      <c r="C1089" s="48" t="s">
        <v>45</v>
      </c>
      <c r="D1089" s="48" t="s">
        <v>193</v>
      </c>
      <c r="E1089" s="48" t="s">
        <v>1573</v>
      </c>
      <c r="F1089" s="48">
        <v>15</v>
      </c>
      <c r="G1089" s="48" t="s">
        <v>248</v>
      </c>
      <c r="H1089" s="2">
        <v>335</v>
      </c>
      <c r="I1089" s="25" t="s">
        <v>604</v>
      </c>
      <c r="J1089" s="48" t="s">
        <v>1570</v>
      </c>
    </row>
    <row r="1090" spans="1:10" ht="51" x14ac:dyDescent="0.25">
      <c r="A1090" s="48">
        <v>1076</v>
      </c>
      <c r="B1090" s="48" t="s">
        <v>194</v>
      </c>
      <c r="C1090" s="48" t="s">
        <v>45</v>
      </c>
      <c r="D1090" s="48" t="s">
        <v>193</v>
      </c>
      <c r="E1090" s="48" t="s">
        <v>1574</v>
      </c>
      <c r="F1090" s="48">
        <v>400</v>
      </c>
      <c r="G1090" s="48" t="s">
        <v>248</v>
      </c>
      <c r="H1090" s="2">
        <v>15378</v>
      </c>
      <c r="I1090" s="25" t="s">
        <v>604</v>
      </c>
      <c r="J1090" s="48" t="s">
        <v>1570</v>
      </c>
    </row>
    <row r="1091" spans="1:10" ht="51" x14ac:dyDescent="0.25">
      <c r="A1091" s="48">
        <v>1077</v>
      </c>
      <c r="B1091" s="48" t="s">
        <v>194</v>
      </c>
      <c r="C1091" s="48" t="s">
        <v>45</v>
      </c>
      <c r="D1091" s="48" t="s">
        <v>193</v>
      </c>
      <c r="E1091" s="48" t="s">
        <v>1575</v>
      </c>
      <c r="F1091" s="48">
        <v>300</v>
      </c>
      <c r="G1091" s="48" t="s">
        <v>248</v>
      </c>
      <c r="H1091" s="2">
        <v>41025</v>
      </c>
      <c r="I1091" s="25" t="s">
        <v>604</v>
      </c>
      <c r="J1091" s="48" t="s">
        <v>1570</v>
      </c>
    </row>
    <row r="1092" spans="1:10" ht="51" x14ac:dyDescent="0.25">
      <c r="A1092" s="48">
        <v>1078</v>
      </c>
      <c r="B1092" s="48" t="s">
        <v>194</v>
      </c>
      <c r="C1092" s="48" t="s">
        <v>45</v>
      </c>
      <c r="D1092" s="48" t="s">
        <v>193</v>
      </c>
      <c r="E1092" s="48" t="s">
        <v>1576</v>
      </c>
      <c r="F1092" s="48">
        <v>25</v>
      </c>
      <c r="G1092" s="48" t="s">
        <v>248</v>
      </c>
      <c r="H1092" s="2">
        <v>5494</v>
      </c>
      <c r="I1092" s="25" t="s">
        <v>604</v>
      </c>
      <c r="J1092" s="48" t="s">
        <v>1570</v>
      </c>
    </row>
    <row r="1093" spans="1:10" ht="51" x14ac:dyDescent="0.25">
      <c r="A1093" s="48">
        <v>1079</v>
      </c>
      <c r="B1093" s="48" t="s">
        <v>194</v>
      </c>
      <c r="C1093" s="48" t="s">
        <v>45</v>
      </c>
      <c r="D1093" s="48" t="s">
        <v>193</v>
      </c>
      <c r="E1093" s="48" t="s">
        <v>1577</v>
      </c>
      <c r="F1093" s="48">
        <v>100</v>
      </c>
      <c r="G1093" s="48" t="s">
        <v>248</v>
      </c>
      <c r="H1093" s="2">
        <v>1080</v>
      </c>
      <c r="I1093" s="25" t="s">
        <v>604</v>
      </c>
      <c r="J1093" s="48" t="s">
        <v>1570</v>
      </c>
    </row>
    <row r="1094" spans="1:10" ht="51" x14ac:dyDescent="0.25">
      <c r="A1094" s="48">
        <v>1080</v>
      </c>
      <c r="B1094" s="48" t="s">
        <v>194</v>
      </c>
      <c r="C1094" s="48" t="s">
        <v>45</v>
      </c>
      <c r="D1094" s="48" t="s">
        <v>193</v>
      </c>
      <c r="E1094" s="48" t="s">
        <v>1578</v>
      </c>
      <c r="F1094" s="48">
        <v>800</v>
      </c>
      <c r="G1094" s="48" t="s">
        <v>248</v>
      </c>
      <c r="H1094" s="2">
        <v>34188</v>
      </c>
      <c r="I1094" s="25" t="s">
        <v>604</v>
      </c>
      <c r="J1094" s="48" t="s">
        <v>1570</v>
      </c>
    </row>
    <row r="1095" spans="1:10" ht="51" x14ac:dyDescent="0.25">
      <c r="A1095" s="48">
        <v>1081</v>
      </c>
      <c r="B1095" s="48" t="s">
        <v>194</v>
      </c>
      <c r="C1095" s="48" t="s">
        <v>45</v>
      </c>
      <c r="D1095" s="48" t="s">
        <v>193</v>
      </c>
      <c r="E1095" s="48" t="s">
        <v>1579</v>
      </c>
      <c r="F1095" s="48">
        <v>120</v>
      </c>
      <c r="G1095" s="48" t="s">
        <v>248</v>
      </c>
      <c r="H1095" s="2">
        <v>38564</v>
      </c>
      <c r="I1095" s="25" t="s">
        <v>604</v>
      </c>
      <c r="J1095" s="48" t="s">
        <v>1570</v>
      </c>
    </row>
    <row r="1096" spans="1:10" ht="51" x14ac:dyDescent="0.25">
      <c r="A1096" s="48">
        <v>1082</v>
      </c>
      <c r="B1096" s="48" t="s">
        <v>194</v>
      </c>
      <c r="C1096" s="48" t="s">
        <v>45</v>
      </c>
      <c r="D1096" s="48" t="s">
        <v>193</v>
      </c>
      <c r="E1096" s="48" t="s">
        <v>1580</v>
      </c>
      <c r="F1096" s="48">
        <v>300</v>
      </c>
      <c r="G1096" s="48" t="s">
        <v>248</v>
      </c>
      <c r="H1096" s="2">
        <v>15683</v>
      </c>
      <c r="I1096" s="25" t="s">
        <v>604</v>
      </c>
      <c r="J1096" s="48" t="s">
        <v>1570</v>
      </c>
    </row>
    <row r="1097" spans="1:10" ht="51" x14ac:dyDescent="0.25">
      <c r="A1097" s="48">
        <v>1083</v>
      </c>
      <c r="B1097" s="48" t="s">
        <v>194</v>
      </c>
      <c r="C1097" s="48" t="s">
        <v>45</v>
      </c>
      <c r="D1097" s="48" t="s">
        <v>193</v>
      </c>
      <c r="E1097" s="48" t="s">
        <v>1581</v>
      </c>
      <c r="F1097" s="48">
        <v>2780</v>
      </c>
      <c r="G1097" s="48" t="s">
        <v>248</v>
      </c>
      <c r="H1097" s="2">
        <v>52042</v>
      </c>
      <c r="I1097" s="25" t="s">
        <v>604</v>
      </c>
      <c r="J1097" s="48" t="s">
        <v>1570</v>
      </c>
    </row>
    <row r="1098" spans="1:10" ht="51" x14ac:dyDescent="0.25">
      <c r="A1098" s="48">
        <v>1084</v>
      </c>
      <c r="B1098" s="48" t="s">
        <v>194</v>
      </c>
      <c r="C1098" s="48" t="s">
        <v>45</v>
      </c>
      <c r="D1098" s="48" t="s">
        <v>193</v>
      </c>
      <c r="E1098" s="48" t="s">
        <v>1582</v>
      </c>
      <c r="F1098" s="48">
        <v>180</v>
      </c>
      <c r="G1098" s="48" t="s">
        <v>248</v>
      </c>
      <c r="H1098" s="2">
        <v>120280</v>
      </c>
      <c r="I1098" s="25" t="s">
        <v>604</v>
      </c>
      <c r="J1098" s="48" t="s">
        <v>1570</v>
      </c>
    </row>
    <row r="1099" spans="1:10" ht="51" x14ac:dyDescent="0.25">
      <c r="A1099" s="48">
        <v>1085</v>
      </c>
      <c r="B1099" s="48" t="s">
        <v>194</v>
      </c>
      <c r="C1099" s="48" t="s">
        <v>45</v>
      </c>
      <c r="D1099" s="48" t="s">
        <v>193</v>
      </c>
      <c r="E1099" s="48" t="s">
        <v>1583</v>
      </c>
      <c r="F1099" s="48">
        <v>900</v>
      </c>
      <c r="G1099" s="48" t="s">
        <v>248</v>
      </c>
      <c r="H1099" s="2">
        <v>28252</v>
      </c>
      <c r="I1099" s="25" t="s">
        <v>604</v>
      </c>
      <c r="J1099" s="48" t="s">
        <v>1570</v>
      </c>
    </row>
    <row r="1100" spans="1:10" ht="51" x14ac:dyDescent="0.25">
      <c r="A1100" s="48">
        <v>1086</v>
      </c>
      <c r="B1100" s="48" t="s">
        <v>194</v>
      </c>
      <c r="C1100" s="48" t="s">
        <v>45</v>
      </c>
      <c r="D1100" s="48" t="s">
        <v>193</v>
      </c>
      <c r="E1100" s="48" t="s">
        <v>1584</v>
      </c>
      <c r="F1100" s="48">
        <v>300</v>
      </c>
      <c r="G1100" s="48" t="s">
        <v>248</v>
      </c>
      <c r="H1100" s="2">
        <v>37521</v>
      </c>
      <c r="I1100" s="25" t="s">
        <v>604</v>
      </c>
      <c r="J1100" s="48" t="s">
        <v>1570</v>
      </c>
    </row>
    <row r="1101" spans="1:10" ht="51" x14ac:dyDescent="0.25">
      <c r="A1101" s="48">
        <v>1087</v>
      </c>
      <c r="B1101" s="48" t="s">
        <v>194</v>
      </c>
      <c r="C1101" s="48" t="s">
        <v>45</v>
      </c>
      <c r="D1101" s="48" t="s">
        <v>193</v>
      </c>
      <c r="E1101" s="48" t="s">
        <v>1585</v>
      </c>
      <c r="F1101" s="48">
        <v>150</v>
      </c>
      <c r="G1101" s="48" t="s">
        <v>248</v>
      </c>
      <c r="H1101" s="2">
        <v>44289</v>
      </c>
      <c r="I1101" s="25" t="s">
        <v>604</v>
      </c>
      <c r="J1101" s="48" t="s">
        <v>1570</v>
      </c>
    </row>
    <row r="1102" spans="1:10" ht="51" x14ac:dyDescent="0.25">
      <c r="A1102" s="48">
        <v>1088</v>
      </c>
      <c r="B1102" s="48" t="s">
        <v>194</v>
      </c>
      <c r="C1102" s="48" t="s">
        <v>45</v>
      </c>
      <c r="D1102" s="48" t="s">
        <v>193</v>
      </c>
      <c r="E1102" s="48" t="s">
        <v>1586</v>
      </c>
      <c r="F1102" s="48">
        <v>50</v>
      </c>
      <c r="G1102" s="48" t="s">
        <v>248</v>
      </c>
      <c r="H1102" s="2">
        <v>38850</v>
      </c>
      <c r="I1102" s="25" t="s">
        <v>604</v>
      </c>
      <c r="J1102" s="48" t="s">
        <v>1570</v>
      </c>
    </row>
    <row r="1103" spans="1:10" ht="63.75" x14ac:dyDescent="0.25">
      <c r="A1103" s="48">
        <v>1089</v>
      </c>
      <c r="B1103" s="48" t="s">
        <v>189</v>
      </c>
      <c r="C1103" s="48" t="s">
        <v>46</v>
      </c>
      <c r="D1103" s="48" t="s">
        <v>1664</v>
      </c>
      <c r="E1103" s="48" t="s">
        <v>1587</v>
      </c>
      <c r="F1103" s="48">
        <v>80</v>
      </c>
      <c r="G1103" s="48" t="s">
        <v>248</v>
      </c>
      <c r="H1103" s="2">
        <v>7459</v>
      </c>
      <c r="I1103" s="25" t="s">
        <v>604</v>
      </c>
      <c r="J1103" s="48" t="s">
        <v>1570</v>
      </c>
    </row>
    <row r="1104" spans="1:10" ht="63.75" x14ac:dyDescent="0.25">
      <c r="A1104" s="48">
        <v>1090</v>
      </c>
      <c r="B1104" s="48" t="s">
        <v>189</v>
      </c>
      <c r="C1104" s="48" t="s">
        <v>367</v>
      </c>
      <c r="D1104" s="48" t="s">
        <v>1664</v>
      </c>
      <c r="E1104" s="48" t="s">
        <v>1588</v>
      </c>
      <c r="F1104" s="48">
        <v>95</v>
      </c>
      <c r="G1104" s="48" t="s">
        <v>248</v>
      </c>
      <c r="H1104" s="2">
        <v>10912</v>
      </c>
      <c r="I1104" s="25" t="s">
        <v>604</v>
      </c>
      <c r="J1104" s="48" t="s">
        <v>1570</v>
      </c>
    </row>
    <row r="1105" spans="1:10" ht="63.75" x14ac:dyDescent="0.25">
      <c r="A1105" s="48">
        <v>1091</v>
      </c>
      <c r="B1105" s="48" t="s">
        <v>189</v>
      </c>
      <c r="C1105" s="48" t="s">
        <v>367</v>
      </c>
      <c r="D1105" s="48" t="s">
        <v>1664</v>
      </c>
      <c r="E1105" s="48" t="s">
        <v>1158</v>
      </c>
      <c r="F1105" s="48">
        <v>50</v>
      </c>
      <c r="G1105" s="48" t="s">
        <v>248</v>
      </c>
      <c r="H1105" s="2">
        <v>15996</v>
      </c>
      <c r="I1105" s="25" t="s">
        <v>604</v>
      </c>
      <c r="J1105" s="48" t="s">
        <v>1570</v>
      </c>
    </row>
    <row r="1106" spans="1:10" ht="63.75" x14ac:dyDescent="0.25">
      <c r="A1106" s="48">
        <v>1092</v>
      </c>
      <c r="B1106" s="48" t="s">
        <v>189</v>
      </c>
      <c r="C1106" s="48" t="s">
        <v>367</v>
      </c>
      <c r="D1106" s="48" t="s">
        <v>1710</v>
      </c>
      <c r="E1106" s="48" t="s">
        <v>1589</v>
      </c>
      <c r="F1106" s="48">
        <v>330</v>
      </c>
      <c r="G1106" s="48" t="s">
        <v>248</v>
      </c>
      <c r="H1106" s="2">
        <v>13979</v>
      </c>
      <c r="I1106" s="25" t="s">
        <v>604</v>
      </c>
      <c r="J1106" s="48" t="s">
        <v>1570</v>
      </c>
    </row>
    <row r="1107" spans="1:10" ht="63.75" x14ac:dyDescent="0.25">
      <c r="A1107" s="48">
        <v>1093</v>
      </c>
      <c r="B1107" s="48" t="s">
        <v>189</v>
      </c>
      <c r="C1107" s="48" t="s">
        <v>367</v>
      </c>
      <c r="D1107" s="48" t="s">
        <v>1664</v>
      </c>
      <c r="E1107" s="48" t="s">
        <v>1590</v>
      </c>
      <c r="F1107" s="48">
        <v>5</v>
      </c>
      <c r="G1107" s="48" t="s">
        <v>248</v>
      </c>
      <c r="H1107" s="2">
        <v>112</v>
      </c>
      <c r="I1107" s="25" t="s">
        <v>604</v>
      </c>
      <c r="J1107" s="48" t="s">
        <v>1570</v>
      </c>
    </row>
    <row r="1108" spans="1:10" ht="76.5" x14ac:dyDescent="0.25">
      <c r="A1108" s="48">
        <v>1094</v>
      </c>
      <c r="B1108" s="48" t="s">
        <v>190</v>
      </c>
      <c r="C1108" s="48" t="s">
        <v>44</v>
      </c>
      <c r="D1108" s="48" t="s">
        <v>191</v>
      </c>
      <c r="E1108" s="48" t="s">
        <v>1591</v>
      </c>
      <c r="F1108" s="48">
        <v>510</v>
      </c>
      <c r="G1108" s="48" t="s">
        <v>248</v>
      </c>
      <c r="H1108" s="2">
        <v>48107</v>
      </c>
      <c r="I1108" s="25" t="s">
        <v>604</v>
      </c>
      <c r="J1108" s="48" t="s">
        <v>1570</v>
      </c>
    </row>
    <row r="1109" spans="1:10" ht="76.5" x14ac:dyDescent="0.25">
      <c r="A1109" s="48">
        <v>1095</v>
      </c>
      <c r="B1109" s="48" t="s">
        <v>190</v>
      </c>
      <c r="C1109" s="48" t="s">
        <v>44</v>
      </c>
      <c r="D1109" s="48" t="s">
        <v>191</v>
      </c>
      <c r="E1109" s="48" t="s">
        <v>1592</v>
      </c>
      <c r="F1109" s="48">
        <v>345</v>
      </c>
      <c r="G1109" s="48" t="s">
        <v>248</v>
      </c>
      <c r="H1109" s="2">
        <v>44659</v>
      </c>
      <c r="I1109" s="25" t="s">
        <v>604</v>
      </c>
      <c r="J1109" s="48" t="s">
        <v>1570</v>
      </c>
    </row>
    <row r="1110" spans="1:10" ht="76.5" x14ac:dyDescent="0.25">
      <c r="A1110" s="48">
        <v>1096</v>
      </c>
      <c r="B1110" s="48" t="s">
        <v>190</v>
      </c>
      <c r="C1110" s="48" t="s">
        <v>44</v>
      </c>
      <c r="D1110" s="48" t="s">
        <v>191</v>
      </c>
      <c r="E1110" s="48" t="s">
        <v>1593</v>
      </c>
      <c r="F1110" s="48">
        <v>5</v>
      </c>
      <c r="G1110" s="48" t="s">
        <v>248</v>
      </c>
      <c r="H1110" s="2">
        <v>389</v>
      </c>
      <c r="I1110" s="25" t="s">
        <v>604</v>
      </c>
      <c r="J1110" s="48" t="s">
        <v>1570</v>
      </c>
    </row>
    <row r="1111" spans="1:10" ht="76.5" x14ac:dyDescent="0.25">
      <c r="A1111" s="48">
        <v>1097</v>
      </c>
      <c r="B1111" s="48" t="s">
        <v>190</v>
      </c>
      <c r="C1111" s="48" t="s">
        <v>44</v>
      </c>
      <c r="D1111" s="48" t="s">
        <v>191</v>
      </c>
      <c r="E1111" s="48" t="s">
        <v>1594</v>
      </c>
      <c r="F1111" s="48">
        <v>130</v>
      </c>
      <c r="G1111" s="48" t="s">
        <v>248</v>
      </c>
      <c r="H1111" s="2">
        <v>18768</v>
      </c>
      <c r="I1111" s="25" t="s">
        <v>604</v>
      </c>
      <c r="J1111" s="48" t="s">
        <v>1570</v>
      </c>
    </row>
    <row r="1112" spans="1:10" ht="76.5" x14ac:dyDescent="0.25">
      <c r="A1112" s="48">
        <v>1098</v>
      </c>
      <c r="B1112" s="48" t="s">
        <v>190</v>
      </c>
      <c r="C1112" s="48" t="s">
        <v>44</v>
      </c>
      <c r="D1112" s="48" t="s">
        <v>191</v>
      </c>
      <c r="E1112" s="48" t="s">
        <v>1595</v>
      </c>
      <c r="F1112" s="48">
        <v>170</v>
      </c>
      <c r="G1112" s="48" t="s">
        <v>1596</v>
      </c>
      <c r="H1112" s="2">
        <v>29535</v>
      </c>
      <c r="I1112" s="25" t="s">
        <v>604</v>
      </c>
      <c r="J1112" s="48" t="s">
        <v>1570</v>
      </c>
    </row>
    <row r="1113" spans="1:10" ht="76.5" x14ac:dyDescent="0.25">
      <c r="A1113" s="48">
        <v>1099</v>
      </c>
      <c r="B1113" s="48" t="s">
        <v>190</v>
      </c>
      <c r="C1113" s="48" t="s">
        <v>44</v>
      </c>
      <c r="D1113" s="48" t="s">
        <v>191</v>
      </c>
      <c r="E1113" s="48" t="s">
        <v>1597</v>
      </c>
      <c r="F1113" s="48">
        <v>5</v>
      </c>
      <c r="G1113" s="48" t="s">
        <v>248</v>
      </c>
      <c r="H1113" s="2">
        <v>571</v>
      </c>
      <c r="I1113" s="25" t="s">
        <v>604</v>
      </c>
      <c r="J1113" s="48" t="s">
        <v>1570</v>
      </c>
    </row>
    <row r="1114" spans="1:10" ht="76.5" x14ac:dyDescent="0.25">
      <c r="A1114" s="48">
        <v>1100</v>
      </c>
      <c r="B1114" s="48" t="s">
        <v>190</v>
      </c>
      <c r="C1114" s="48" t="s">
        <v>44</v>
      </c>
      <c r="D1114" s="48" t="s">
        <v>191</v>
      </c>
      <c r="E1114" s="48" t="s">
        <v>1598</v>
      </c>
      <c r="F1114" s="48">
        <v>160</v>
      </c>
      <c r="G1114" s="48" t="s">
        <v>248</v>
      </c>
      <c r="H1114" s="2">
        <v>34610</v>
      </c>
      <c r="I1114" s="25" t="s">
        <v>604</v>
      </c>
      <c r="J1114" s="48" t="s">
        <v>1570</v>
      </c>
    </row>
    <row r="1115" spans="1:10" ht="76.5" x14ac:dyDescent="0.25">
      <c r="A1115" s="48">
        <v>1101</v>
      </c>
      <c r="B1115" s="48" t="s">
        <v>190</v>
      </c>
      <c r="C1115" s="48" t="s">
        <v>44</v>
      </c>
      <c r="D1115" s="48" t="s">
        <v>191</v>
      </c>
      <c r="E1115" s="48" t="s">
        <v>1599</v>
      </c>
      <c r="F1115" s="48">
        <v>75</v>
      </c>
      <c r="G1115" s="48" t="s">
        <v>248</v>
      </c>
      <c r="H1115" s="2">
        <v>4965</v>
      </c>
      <c r="I1115" s="25" t="s">
        <v>604</v>
      </c>
      <c r="J1115" s="48" t="s">
        <v>1570</v>
      </c>
    </row>
    <row r="1116" spans="1:10" ht="38.25" x14ac:dyDescent="0.25">
      <c r="A1116" s="48">
        <v>1102</v>
      </c>
      <c r="B1116" s="48" t="s">
        <v>1600</v>
      </c>
      <c r="C1116" s="48" t="s">
        <v>1103</v>
      </c>
      <c r="D1116" s="48" t="s">
        <v>87</v>
      </c>
      <c r="E1116" s="48" t="s">
        <v>1601</v>
      </c>
      <c r="F1116" s="48">
        <v>180</v>
      </c>
      <c r="G1116" s="48" t="s">
        <v>1602</v>
      </c>
      <c r="H1116" s="2">
        <v>30096</v>
      </c>
      <c r="I1116" s="25" t="s">
        <v>604</v>
      </c>
      <c r="J1116" s="48" t="s">
        <v>1570</v>
      </c>
    </row>
    <row r="1117" spans="1:10" ht="38.25" x14ac:dyDescent="0.25">
      <c r="A1117" s="48">
        <v>1103</v>
      </c>
      <c r="B1117" s="48" t="s">
        <v>1600</v>
      </c>
      <c r="C1117" s="48" t="s">
        <v>1103</v>
      </c>
      <c r="D1117" s="48" t="s">
        <v>87</v>
      </c>
      <c r="E1117" s="48" t="s">
        <v>1603</v>
      </c>
      <c r="F1117" s="48">
        <v>180</v>
      </c>
      <c r="G1117" s="48" t="s">
        <v>1602</v>
      </c>
      <c r="H1117" s="2">
        <v>30096</v>
      </c>
      <c r="I1117" s="25" t="s">
        <v>604</v>
      </c>
      <c r="J1117" s="48" t="s">
        <v>1570</v>
      </c>
    </row>
    <row r="1118" spans="1:10" ht="38.25" x14ac:dyDescent="0.25">
      <c r="A1118" s="48">
        <v>1104</v>
      </c>
      <c r="B1118" s="48" t="s">
        <v>1600</v>
      </c>
      <c r="C1118" s="48" t="s">
        <v>1047</v>
      </c>
      <c r="D1118" s="48" t="s">
        <v>88</v>
      </c>
      <c r="E1118" s="48" t="s">
        <v>1604</v>
      </c>
      <c r="F1118" s="48">
        <v>110</v>
      </c>
      <c r="G1118" s="48" t="s">
        <v>1602</v>
      </c>
      <c r="H1118" s="2">
        <v>33618</v>
      </c>
      <c r="I1118" s="25" t="s">
        <v>604</v>
      </c>
      <c r="J1118" s="48" t="s">
        <v>1570</v>
      </c>
    </row>
    <row r="1119" spans="1:10" ht="38.25" x14ac:dyDescent="0.25">
      <c r="A1119" s="48">
        <v>1105</v>
      </c>
      <c r="B1119" s="48" t="s">
        <v>1600</v>
      </c>
      <c r="C1119" s="48" t="s">
        <v>1103</v>
      </c>
      <c r="D1119" s="48" t="s">
        <v>87</v>
      </c>
      <c r="E1119" s="48" t="s">
        <v>1605</v>
      </c>
      <c r="F1119" s="48">
        <v>110</v>
      </c>
      <c r="G1119" s="48" t="s">
        <v>1602</v>
      </c>
      <c r="H1119" s="2">
        <v>33618</v>
      </c>
      <c r="I1119" s="25" t="s">
        <v>604</v>
      </c>
      <c r="J1119" s="48" t="s">
        <v>1570</v>
      </c>
    </row>
    <row r="1120" spans="1:10" ht="38.25" x14ac:dyDescent="0.25">
      <c r="A1120" s="48">
        <v>1106</v>
      </c>
      <c r="B1120" s="48" t="s">
        <v>1600</v>
      </c>
      <c r="C1120" s="48" t="s">
        <v>1103</v>
      </c>
      <c r="D1120" s="48" t="s">
        <v>88</v>
      </c>
      <c r="E1120" s="48" t="s">
        <v>1606</v>
      </c>
      <c r="F1120" s="48">
        <v>240</v>
      </c>
      <c r="G1120" s="48" t="s">
        <v>1602</v>
      </c>
      <c r="H1120" s="2">
        <v>25536</v>
      </c>
      <c r="I1120" s="25" t="s">
        <v>604</v>
      </c>
      <c r="J1120" s="48" t="s">
        <v>1570</v>
      </c>
    </row>
    <row r="1121" spans="1:10" ht="50.1" customHeight="1" x14ac:dyDescent="0.25">
      <c r="A1121" s="48">
        <v>1107</v>
      </c>
      <c r="B1121" s="48" t="s">
        <v>1607</v>
      </c>
      <c r="C1121" s="48" t="s">
        <v>1047</v>
      </c>
      <c r="D1121" s="48" t="s">
        <v>88</v>
      </c>
      <c r="E1121" s="48" t="s">
        <v>1608</v>
      </c>
      <c r="F1121" s="48">
        <v>65</v>
      </c>
      <c r="G1121" s="48" t="s">
        <v>899</v>
      </c>
      <c r="H1121" s="2">
        <v>154700</v>
      </c>
      <c r="I1121" s="25" t="s">
        <v>604</v>
      </c>
      <c r="J1121" s="48" t="s">
        <v>1570</v>
      </c>
    </row>
    <row r="1122" spans="1:10" ht="50.1" customHeight="1" x14ac:dyDescent="0.25">
      <c r="A1122" s="48">
        <v>1108</v>
      </c>
      <c r="B1122" s="48" t="s">
        <v>120</v>
      </c>
      <c r="C1122" s="48" t="s">
        <v>123</v>
      </c>
      <c r="D1122" s="48" t="s">
        <v>126</v>
      </c>
      <c r="E1122" s="48" t="s">
        <v>36</v>
      </c>
      <c r="F1122" s="48">
        <v>800</v>
      </c>
      <c r="G1122" s="48" t="s">
        <v>1016</v>
      </c>
      <c r="H1122" s="2">
        <v>536000</v>
      </c>
      <c r="I1122" s="25" t="s">
        <v>1065</v>
      </c>
      <c r="J1122" s="48" t="s">
        <v>1570</v>
      </c>
    </row>
    <row r="1123" spans="1:10" ht="50.1" customHeight="1" x14ac:dyDescent="0.25">
      <c r="A1123" s="48">
        <v>1109</v>
      </c>
      <c r="B1123" s="48" t="s">
        <v>120</v>
      </c>
      <c r="C1123" s="48" t="s">
        <v>122</v>
      </c>
      <c r="D1123" s="48" t="s">
        <v>125</v>
      </c>
      <c r="E1123" s="48" t="s">
        <v>6</v>
      </c>
      <c r="F1123" s="48">
        <v>200</v>
      </c>
      <c r="G1123" s="48" t="s">
        <v>1016</v>
      </c>
      <c r="H1123" s="2">
        <v>120000</v>
      </c>
      <c r="I1123" s="25" t="s">
        <v>1065</v>
      </c>
      <c r="J1123" s="48" t="s">
        <v>1570</v>
      </c>
    </row>
    <row r="1124" spans="1:10" ht="50.1" customHeight="1" x14ac:dyDescent="0.25">
      <c r="A1124" s="48">
        <v>1110</v>
      </c>
      <c r="B1124" s="48" t="s">
        <v>770</v>
      </c>
      <c r="C1124" s="48" t="s">
        <v>27</v>
      </c>
      <c r="D1124" s="48" t="s">
        <v>771</v>
      </c>
      <c r="E1124" s="48" t="s">
        <v>1609</v>
      </c>
      <c r="F1124" s="48" t="s">
        <v>1610</v>
      </c>
      <c r="G1124" s="48" t="s">
        <v>29</v>
      </c>
      <c r="H1124" s="2">
        <v>666</v>
      </c>
      <c r="I1124" s="25" t="s">
        <v>1121</v>
      </c>
      <c r="J1124" s="48" t="s">
        <v>1570</v>
      </c>
    </row>
    <row r="1125" spans="1:10" ht="38.25" x14ac:dyDescent="0.25">
      <c r="A1125" s="48">
        <v>1111</v>
      </c>
      <c r="B1125" s="48" t="s">
        <v>770</v>
      </c>
      <c r="C1125" s="48" t="s">
        <v>27</v>
      </c>
      <c r="D1125" s="48" t="s">
        <v>771</v>
      </c>
      <c r="E1125" s="48" t="s">
        <v>1611</v>
      </c>
      <c r="F1125" s="48" t="s">
        <v>1612</v>
      </c>
      <c r="G1125" s="48" t="s">
        <v>29</v>
      </c>
      <c r="H1125" s="2">
        <v>420</v>
      </c>
      <c r="I1125" s="25" t="s">
        <v>1121</v>
      </c>
      <c r="J1125" s="48" t="s">
        <v>1570</v>
      </c>
    </row>
    <row r="1126" spans="1:10" ht="38.25" x14ac:dyDescent="0.25">
      <c r="A1126" s="48">
        <v>1112</v>
      </c>
      <c r="B1126" s="48" t="s">
        <v>770</v>
      </c>
      <c r="C1126" s="48" t="s">
        <v>27</v>
      </c>
      <c r="D1126" s="48" t="s">
        <v>771</v>
      </c>
      <c r="E1126" s="48" t="s">
        <v>1613</v>
      </c>
      <c r="F1126" s="48" t="s">
        <v>1614</v>
      </c>
      <c r="G1126" s="48" t="s">
        <v>1615</v>
      </c>
      <c r="H1126" s="2">
        <v>6300</v>
      </c>
      <c r="I1126" s="25" t="s">
        <v>1121</v>
      </c>
      <c r="J1126" s="48" t="s">
        <v>1570</v>
      </c>
    </row>
    <row r="1127" spans="1:10" ht="38.25" x14ac:dyDescent="0.25">
      <c r="A1127" s="48">
        <v>1113</v>
      </c>
      <c r="B1127" s="48" t="s">
        <v>770</v>
      </c>
      <c r="C1127" s="48" t="s">
        <v>27</v>
      </c>
      <c r="D1127" s="48" t="s">
        <v>771</v>
      </c>
      <c r="E1127" s="48" t="s">
        <v>1616</v>
      </c>
      <c r="F1127" s="48" t="s">
        <v>1617</v>
      </c>
      <c r="G1127" s="48" t="s">
        <v>1615</v>
      </c>
      <c r="H1127" s="2">
        <v>18720</v>
      </c>
      <c r="I1127" s="25" t="s">
        <v>1121</v>
      </c>
      <c r="J1127" s="48" t="s">
        <v>1570</v>
      </c>
    </row>
    <row r="1128" spans="1:10" ht="76.5" x14ac:dyDescent="0.25">
      <c r="A1128" s="48">
        <v>1114</v>
      </c>
      <c r="B1128" s="48" t="s">
        <v>1403</v>
      </c>
      <c r="C1128" s="48" t="s">
        <v>33</v>
      </c>
      <c r="D1128" s="48" t="s">
        <v>987</v>
      </c>
      <c r="E1128" s="48" t="s">
        <v>1618</v>
      </c>
      <c r="F1128" s="48" t="s">
        <v>1619</v>
      </c>
      <c r="G1128" s="48" t="s">
        <v>1620</v>
      </c>
      <c r="H1128" s="2">
        <v>4431</v>
      </c>
      <c r="I1128" s="25" t="s">
        <v>1121</v>
      </c>
      <c r="J1128" s="48" t="s">
        <v>1570</v>
      </c>
    </row>
    <row r="1129" spans="1:10" ht="38.25" x14ac:dyDescent="0.25">
      <c r="A1129" s="48">
        <v>1115</v>
      </c>
      <c r="B1129" s="48" t="s">
        <v>391</v>
      </c>
      <c r="C1129" s="48" t="s">
        <v>13</v>
      </c>
      <c r="D1129" s="48" t="s">
        <v>392</v>
      </c>
      <c r="E1129" s="48" t="s">
        <v>1621</v>
      </c>
      <c r="F1129" s="48">
        <v>3</v>
      </c>
      <c r="G1129" s="48" t="s">
        <v>899</v>
      </c>
      <c r="H1129" s="2">
        <v>12390</v>
      </c>
      <c r="I1129" s="25" t="s">
        <v>1121</v>
      </c>
      <c r="J1129" s="48" t="s">
        <v>1570</v>
      </c>
    </row>
    <row r="1130" spans="1:10" ht="51" x14ac:dyDescent="0.25">
      <c r="A1130" s="48">
        <v>1116</v>
      </c>
      <c r="B1130" s="48" t="s">
        <v>1622</v>
      </c>
      <c r="C1130" s="48" t="s">
        <v>95</v>
      </c>
      <c r="D1130" s="48" t="s">
        <v>802</v>
      </c>
      <c r="E1130" s="48" t="s">
        <v>1623</v>
      </c>
      <c r="F1130" s="48" t="s">
        <v>1624</v>
      </c>
      <c r="G1130" s="48" t="s">
        <v>1625</v>
      </c>
      <c r="H1130" s="2">
        <v>3600</v>
      </c>
      <c r="I1130" s="25" t="s">
        <v>1121</v>
      </c>
      <c r="J1130" s="48" t="s">
        <v>1570</v>
      </c>
    </row>
    <row r="1131" spans="1:10" ht="76.5" x14ac:dyDescent="0.25">
      <c r="A1131" s="48">
        <v>1117</v>
      </c>
      <c r="B1131" s="48" t="s">
        <v>1403</v>
      </c>
      <c r="C1131" s="48" t="s">
        <v>33</v>
      </c>
      <c r="D1131" s="48" t="s">
        <v>987</v>
      </c>
      <c r="E1131" s="48" t="s">
        <v>1627</v>
      </c>
      <c r="F1131" s="48" t="s">
        <v>1628</v>
      </c>
      <c r="G1131" s="48" t="s">
        <v>1620</v>
      </c>
      <c r="H1131" s="2">
        <v>570</v>
      </c>
      <c r="I1131" s="25" t="s">
        <v>1121</v>
      </c>
      <c r="J1131" s="48" t="s">
        <v>1570</v>
      </c>
    </row>
    <row r="1132" spans="1:10" ht="76.5" x14ac:dyDescent="0.25">
      <c r="A1132" s="48">
        <v>1118</v>
      </c>
      <c r="B1132" s="48" t="s">
        <v>1403</v>
      </c>
      <c r="C1132" s="48" t="s">
        <v>33</v>
      </c>
      <c r="D1132" s="48" t="s">
        <v>987</v>
      </c>
      <c r="E1132" s="48" t="s">
        <v>1630</v>
      </c>
      <c r="F1132" s="48" t="s">
        <v>1631</v>
      </c>
      <c r="G1132" s="48" t="s">
        <v>1620</v>
      </c>
      <c r="H1132" s="2">
        <v>24000</v>
      </c>
      <c r="I1132" s="25" t="s">
        <v>1121</v>
      </c>
      <c r="J1132" s="48" t="s">
        <v>1570</v>
      </c>
    </row>
    <row r="1133" spans="1:10" ht="57" customHeight="1" x14ac:dyDescent="0.25">
      <c r="A1133" s="48">
        <v>1119</v>
      </c>
      <c r="B1133" s="48" t="s">
        <v>894</v>
      </c>
      <c r="C1133" s="48" t="s">
        <v>895</v>
      </c>
      <c r="D1133" s="48" t="s">
        <v>896</v>
      </c>
      <c r="E1133" s="48" t="s">
        <v>1632</v>
      </c>
      <c r="F1133" s="48" t="s">
        <v>1711</v>
      </c>
      <c r="G1133" s="48" t="s">
        <v>1620</v>
      </c>
      <c r="H1133" s="2">
        <v>2850</v>
      </c>
      <c r="I1133" s="25" t="s">
        <v>1121</v>
      </c>
      <c r="J1133" s="48" t="s">
        <v>1570</v>
      </c>
    </row>
    <row r="1134" spans="1:10" ht="76.5" x14ac:dyDescent="0.25">
      <c r="A1134" s="48">
        <v>1120</v>
      </c>
      <c r="B1134" s="48" t="s">
        <v>1403</v>
      </c>
      <c r="C1134" s="48" t="s">
        <v>33</v>
      </c>
      <c r="D1134" s="48" t="s">
        <v>987</v>
      </c>
      <c r="E1134" s="48" t="s">
        <v>988</v>
      </c>
      <c r="F1134" s="48">
        <v>60</v>
      </c>
      <c r="G1134" s="48" t="s">
        <v>248</v>
      </c>
      <c r="H1134" s="2">
        <v>765</v>
      </c>
      <c r="I1134" s="25" t="s">
        <v>1121</v>
      </c>
      <c r="J1134" s="48" t="s">
        <v>1570</v>
      </c>
    </row>
    <row r="1135" spans="1:10" ht="76.5" x14ac:dyDescent="0.25">
      <c r="A1135" s="48">
        <v>1121</v>
      </c>
      <c r="B1135" s="48" t="s">
        <v>1403</v>
      </c>
      <c r="C1135" s="48" t="s">
        <v>33</v>
      </c>
      <c r="D1135" s="48" t="s">
        <v>987</v>
      </c>
      <c r="E1135" s="48" t="s">
        <v>1633</v>
      </c>
      <c r="F1135" s="48" t="s">
        <v>1634</v>
      </c>
      <c r="G1135" s="48" t="s">
        <v>1635</v>
      </c>
      <c r="H1135" s="2">
        <v>690</v>
      </c>
      <c r="I1135" s="25" t="s">
        <v>1121</v>
      </c>
      <c r="J1135" s="48" t="s">
        <v>1570</v>
      </c>
    </row>
    <row r="1136" spans="1:10" ht="76.5" x14ac:dyDescent="0.25">
      <c r="A1136" s="48">
        <v>1122</v>
      </c>
      <c r="B1136" s="48" t="s">
        <v>1403</v>
      </c>
      <c r="C1136" s="48" t="s">
        <v>33</v>
      </c>
      <c r="D1136" s="48" t="s">
        <v>987</v>
      </c>
      <c r="E1136" s="48" t="s">
        <v>1636</v>
      </c>
      <c r="F1136" s="48" t="s">
        <v>1637</v>
      </c>
      <c r="G1136" s="48" t="s">
        <v>1638</v>
      </c>
      <c r="H1136" s="2">
        <v>4500</v>
      </c>
      <c r="I1136" s="25" t="s">
        <v>1121</v>
      </c>
      <c r="J1136" s="48" t="s">
        <v>1570</v>
      </c>
    </row>
    <row r="1137" spans="1:10" ht="38.25" x14ac:dyDescent="0.25">
      <c r="A1137" s="48">
        <v>1123</v>
      </c>
      <c r="B1137" s="48" t="s">
        <v>391</v>
      </c>
      <c r="C1137" s="48" t="s">
        <v>13</v>
      </c>
      <c r="D1137" s="48" t="s">
        <v>392</v>
      </c>
      <c r="E1137" s="48" t="s">
        <v>1640</v>
      </c>
      <c r="F1137" s="48">
        <v>600</v>
      </c>
      <c r="G1137" s="48" t="s">
        <v>1058</v>
      </c>
      <c r="H1137" s="49">
        <v>7000</v>
      </c>
      <c r="I1137" s="25" t="s">
        <v>1121</v>
      </c>
      <c r="J1137" s="48" t="s">
        <v>1570</v>
      </c>
    </row>
    <row r="1138" spans="1:10" ht="31.5" customHeight="1" x14ac:dyDescent="0.25">
      <c r="A1138" s="48">
        <v>1124</v>
      </c>
      <c r="B1138" s="48" t="s">
        <v>391</v>
      </c>
      <c r="C1138" s="48" t="s">
        <v>13</v>
      </c>
      <c r="D1138" s="48" t="s">
        <v>392</v>
      </c>
      <c r="E1138" s="48" t="s">
        <v>1641</v>
      </c>
      <c r="F1138" s="48" t="s">
        <v>1642</v>
      </c>
      <c r="G1138" s="48" t="s">
        <v>1643</v>
      </c>
      <c r="H1138" s="2">
        <v>2340</v>
      </c>
      <c r="I1138" s="25" t="s">
        <v>1121</v>
      </c>
      <c r="J1138" s="48" t="s">
        <v>1570</v>
      </c>
    </row>
    <row r="1139" spans="1:10" ht="31.5" customHeight="1" x14ac:dyDescent="0.25">
      <c r="A1139" s="48">
        <v>1125</v>
      </c>
      <c r="B1139" s="48" t="s">
        <v>1639</v>
      </c>
      <c r="C1139" s="48" t="s">
        <v>13</v>
      </c>
      <c r="D1139" s="48" t="s">
        <v>392</v>
      </c>
      <c r="E1139" s="48" t="s">
        <v>1644</v>
      </c>
      <c r="F1139" s="48" t="s">
        <v>1645</v>
      </c>
      <c r="G1139" s="48" t="s">
        <v>1620</v>
      </c>
      <c r="H1139" s="2">
        <v>28200</v>
      </c>
      <c r="I1139" s="25" t="s">
        <v>1121</v>
      </c>
      <c r="J1139" s="48" t="s">
        <v>1570</v>
      </c>
    </row>
    <row r="1140" spans="1:10" ht="38.25" x14ac:dyDescent="0.25">
      <c r="A1140" s="48">
        <v>1126</v>
      </c>
      <c r="B1140" s="48" t="s">
        <v>391</v>
      </c>
      <c r="C1140" s="48" t="s">
        <v>13</v>
      </c>
      <c r="D1140" s="48" t="s">
        <v>392</v>
      </c>
      <c r="E1140" s="48" t="s">
        <v>1646</v>
      </c>
      <c r="F1140" s="48">
        <v>600</v>
      </c>
      <c r="G1140" s="48" t="s">
        <v>1058</v>
      </c>
      <c r="H1140" s="2">
        <v>7080</v>
      </c>
      <c r="I1140" s="25" t="s">
        <v>1121</v>
      </c>
      <c r="J1140" s="48" t="s">
        <v>1570</v>
      </c>
    </row>
    <row r="1141" spans="1:10" ht="38.25" x14ac:dyDescent="0.25">
      <c r="A1141" s="48">
        <v>1127</v>
      </c>
      <c r="B1141" s="48" t="s">
        <v>391</v>
      </c>
      <c r="C1141" s="48" t="s">
        <v>13</v>
      </c>
      <c r="D1141" s="48" t="s">
        <v>392</v>
      </c>
      <c r="E1141" s="48" t="s">
        <v>1647</v>
      </c>
      <c r="F1141" s="48" t="s">
        <v>1648</v>
      </c>
      <c r="G1141" s="48" t="s">
        <v>1649</v>
      </c>
      <c r="H1141" s="2">
        <v>18000</v>
      </c>
      <c r="I1141" s="25" t="s">
        <v>1121</v>
      </c>
      <c r="J1141" s="48" t="s">
        <v>1570</v>
      </c>
    </row>
    <row r="1142" spans="1:10" ht="31.5" customHeight="1" x14ac:dyDescent="0.25">
      <c r="A1142" s="48">
        <v>1128</v>
      </c>
      <c r="B1142" s="48" t="s">
        <v>391</v>
      </c>
      <c r="C1142" s="48" t="s">
        <v>13</v>
      </c>
      <c r="D1142" s="48" t="s">
        <v>392</v>
      </c>
      <c r="E1142" s="48" t="s">
        <v>1650</v>
      </c>
      <c r="F1142" s="48" t="s">
        <v>1651</v>
      </c>
      <c r="G1142" s="48" t="s">
        <v>1643</v>
      </c>
      <c r="H1142" s="2">
        <v>3744</v>
      </c>
      <c r="I1142" s="25" t="s">
        <v>1121</v>
      </c>
      <c r="J1142" s="48" t="s">
        <v>1570</v>
      </c>
    </row>
    <row r="1143" spans="1:10" ht="63.75" x14ac:dyDescent="0.25">
      <c r="A1143" s="48">
        <v>1129</v>
      </c>
      <c r="B1143" s="48" t="s">
        <v>1652</v>
      </c>
      <c r="C1143" s="48" t="s">
        <v>1164</v>
      </c>
      <c r="D1143" s="48" t="s">
        <v>1165</v>
      </c>
      <c r="E1143" s="48" t="s">
        <v>1653</v>
      </c>
      <c r="F1143" s="48">
        <v>40</v>
      </c>
      <c r="G1143" s="48" t="s">
        <v>248</v>
      </c>
      <c r="H1143" s="2">
        <v>2240</v>
      </c>
      <c r="I1143" s="25" t="s">
        <v>1121</v>
      </c>
      <c r="J1143" s="48" t="s">
        <v>1570</v>
      </c>
    </row>
    <row r="1144" spans="1:10" ht="60" customHeight="1" x14ac:dyDescent="0.25">
      <c r="A1144" s="48">
        <v>1130</v>
      </c>
      <c r="B1144" s="48" t="s">
        <v>360</v>
      </c>
      <c r="C1144" s="48" t="s">
        <v>801</v>
      </c>
      <c r="D1144" s="48" t="s">
        <v>802</v>
      </c>
      <c r="E1144" s="48" t="s">
        <v>1654</v>
      </c>
      <c r="F1144" s="48" t="s">
        <v>1655</v>
      </c>
      <c r="G1144" s="48" t="s">
        <v>1626</v>
      </c>
      <c r="H1144" s="2">
        <v>2200</v>
      </c>
      <c r="I1144" s="25" t="s">
        <v>1121</v>
      </c>
      <c r="J1144" s="48" t="s">
        <v>1570</v>
      </c>
    </row>
    <row r="1145" spans="1:10" ht="60" customHeight="1" x14ac:dyDescent="0.25">
      <c r="A1145" s="48">
        <v>1131</v>
      </c>
      <c r="B1145" s="48" t="s">
        <v>360</v>
      </c>
      <c r="C1145" s="48" t="s">
        <v>801</v>
      </c>
      <c r="D1145" s="48" t="s">
        <v>802</v>
      </c>
      <c r="E1145" s="48" t="s">
        <v>1656</v>
      </c>
      <c r="F1145" s="48" t="s">
        <v>1657</v>
      </c>
      <c r="G1145" s="48" t="s">
        <v>1643</v>
      </c>
      <c r="H1145" s="2">
        <v>437</v>
      </c>
      <c r="I1145" s="25" t="s">
        <v>1121</v>
      </c>
      <c r="J1145" s="48" t="s">
        <v>1570</v>
      </c>
    </row>
    <row r="1146" spans="1:10" ht="60" customHeight="1" x14ac:dyDescent="0.25">
      <c r="A1146" s="48">
        <v>1132</v>
      </c>
      <c r="B1146" s="48" t="s">
        <v>1709</v>
      </c>
      <c r="C1146" s="48" t="s">
        <v>1658</v>
      </c>
      <c r="D1146" s="48" t="s">
        <v>355</v>
      </c>
      <c r="E1146" s="48" t="s">
        <v>1659</v>
      </c>
      <c r="F1146" s="48" t="s">
        <v>1660</v>
      </c>
      <c r="G1146" s="48" t="s">
        <v>1643</v>
      </c>
      <c r="H1146" s="2">
        <v>6240</v>
      </c>
      <c r="I1146" s="25" t="s">
        <v>1121</v>
      </c>
      <c r="J1146" s="48" t="s">
        <v>1570</v>
      </c>
    </row>
    <row r="1147" spans="1:10" ht="60" customHeight="1" x14ac:dyDescent="0.25">
      <c r="A1147" s="48">
        <v>1133</v>
      </c>
      <c r="B1147" s="48" t="s">
        <v>1709</v>
      </c>
      <c r="C1147" s="48" t="s">
        <v>1658</v>
      </c>
      <c r="D1147" s="48" t="s">
        <v>355</v>
      </c>
      <c r="E1147" s="48" t="s">
        <v>1712</v>
      </c>
      <c r="F1147" s="48" t="s">
        <v>1661</v>
      </c>
      <c r="G1147" s="48" t="s">
        <v>1643</v>
      </c>
      <c r="H1147" s="2">
        <v>7740</v>
      </c>
      <c r="I1147" s="25" t="s">
        <v>1121</v>
      </c>
      <c r="J1147" s="48" t="s">
        <v>1570</v>
      </c>
    </row>
    <row r="1148" spans="1:10" ht="60" customHeight="1" x14ac:dyDescent="0.25">
      <c r="A1148" s="48">
        <v>1134</v>
      </c>
      <c r="B1148" s="48" t="s">
        <v>1709</v>
      </c>
      <c r="C1148" s="48" t="s">
        <v>1658</v>
      </c>
      <c r="D1148" s="48" t="s">
        <v>355</v>
      </c>
      <c r="E1148" s="48" t="s">
        <v>1662</v>
      </c>
      <c r="F1148" s="48" t="s">
        <v>1663</v>
      </c>
      <c r="G1148" s="48" t="s">
        <v>1643</v>
      </c>
      <c r="H1148" s="2">
        <v>3051</v>
      </c>
      <c r="I1148" s="25" t="s">
        <v>1121</v>
      </c>
      <c r="J1148" s="48" t="s">
        <v>1570</v>
      </c>
    </row>
    <row r="1149" spans="1:10" ht="60" customHeight="1" x14ac:dyDescent="0.25">
      <c r="A1149" s="48">
        <v>1135</v>
      </c>
      <c r="B1149" s="48" t="s">
        <v>189</v>
      </c>
      <c r="C1149" s="48" t="s">
        <v>46</v>
      </c>
      <c r="D1149" s="48" t="s">
        <v>1664</v>
      </c>
      <c r="E1149" s="48" t="s">
        <v>1665</v>
      </c>
      <c r="F1149" s="48" t="s">
        <v>1666</v>
      </c>
      <c r="G1149" s="48" t="s">
        <v>1629</v>
      </c>
      <c r="H1149" s="2">
        <v>1960</v>
      </c>
      <c r="I1149" s="25" t="s">
        <v>1121</v>
      </c>
      <c r="J1149" s="48" t="s">
        <v>1570</v>
      </c>
    </row>
    <row r="1150" spans="1:10" ht="87" customHeight="1" x14ac:dyDescent="0.25">
      <c r="A1150" s="48">
        <v>1136</v>
      </c>
      <c r="B1150" s="48" t="s">
        <v>351</v>
      </c>
      <c r="C1150" s="48" t="s">
        <v>352</v>
      </c>
      <c r="D1150" s="48" t="s">
        <v>834</v>
      </c>
      <c r="E1150" s="48" t="s">
        <v>1713</v>
      </c>
      <c r="F1150" s="48" t="s">
        <v>1714</v>
      </c>
      <c r="G1150" s="48" t="s">
        <v>1667</v>
      </c>
      <c r="H1150" s="2">
        <v>2100</v>
      </c>
      <c r="I1150" s="25" t="s">
        <v>1121</v>
      </c>
      <c r="J1150" s="48" t="s">
        <v>1570</v>
      </c>
    </row>
    <row r="1151" spans="1:10" ht="93.75" customHeight="1" x14ac:dyDescent="0.25">
      <c r="A1151" s="48">
        <v>1137</v>
      </c>
      <c r="B1151" s="48" t="s">
        <v>351</v>
      </c>
      <c r="C1151" s="48" t="s">
        <v>352</v>
      </c>
      <c r="D1151" s="48" t="s">
        <v>834</v>
      </c>
      <c r="E1151" s="48" t="s">
        <v>1668</v>
      </c>
      <c r="F1151" s="48" t="s">
        <v>1715</v>
      </c>
      <c r="G1151" s="48" t="s">
        <v>1667</v>
      </c>
      <c r="H1151" s="2">
        <v>600</v>
      </c>
      <c r="I1151" s="25" t="s">
        <v>1121</v>
      </c>
      <c r="J1151" s="48" t="s">
        <v>1570</v>
      </c>
    </row>
    <row r="1152" spans="1:10" ht="72.75" customHeight="1" x14ac:dyDescent="0.25">
      <c r="A1152" s="48">
        <v>1138</v>
      </c>
      <c r="B1152" s="48" t="s">
        <v>351</v>
      </c>
      <c r="C1152" s="48" t="s">
        <v>352</v>
      </c>
      <c r="D1152" s="48" t="s">
        <v>834</v>
      </c>
      <c r="E1152" s="48" t="s">
        <v>1669</v>
      </c>
      <c r="F1152" s="48" t="s">
        <v>1716</v>
      </c>
      <c r="G1152" s="48" t="s">
        <v>1667</v>
      </c>
      <c r="H1152" s="2">
        <v>600</v>
      </c>
      <c r="I1152" s="25" t="s">
        <v>1121</v>
      </c>
      <c r="J1152" s="48" t="s">
        <v>1570</v>
      </c>
    </row>
    <row r="1153" spans="1:10" ht="63.75" customHeight="1" x14ac:dyDescent="0.25">
      <c r="A1153" s="48">
        <v>1139</v>
      </c>
      <c r="B1153" s="48" t="s">
        <v>1622</v>
      </c>
      <c r="C1153" s="48" t="s">
        <v>95</v>
      </c>
      <c r="D1153" s="48" t="s">
        <v>802</v>
      </c>
      <c r="E1153" s="48" t="s">
        <v>833</v>
      </c>
      <c r="F1153" s="48" t="s">
        <v>1717</v>
      </c>
      <c r="G1153" s="48" t="s">
        <v>248</v>
      </c>
      <c r="H1153" s="2">
        <v>520</v>
      </c>
      <c r="I1153" s="25" t="s">
        <v>1121</v>
      </c>
      <c r="J1153" s="48" t="s">
        <v>1570</v>
      </c>
    </row>
    <row r="1154" spans="1:10" ht="89.25" x14ac:dyDescent="0.25">
      <c r="A1154" s="48">
        <v>1140</v>
      </c>
      <c r="B1154" s="48" t="s">
        <v>353</v>
      </c>
      <c r="C1154" s="48" t="s">
        <v>356</v>
      </c>
      <c r="D1154" s="48" t="s">
        <v>357</v>
      </c>
      <c r="E1154" s="48" t="s">
        <v>1670</v>
      </c>
      <c r="F1154" s="48">
        <v>400</v>
      </c>
      <c r="G1154" s="48" t="s">
        <v>1671</v>
      </c>
      <c r="H1154" s="2">
        <v>1600</v>
      </c>
      <c r="I1154" s="25" t="s">
        <v>1121</v>
      </c>
      <c r="J1154" s="48" t="s">
        <v>1570</v>
      </c>
    </row>
    <row r="1155" spans="1:10" ht="89.25" x14ac:dyDescent="0.25">
      <c r="A1155" s="48">
        <v>1141</v>
      </c>
      <c r="B1155" s="48" t="s">
        <v>353</v>
      </c>
      <c r="C1155" s="48" t="s">
        <v>356</v>
      </c>
      <c r="D1155" s="48" t="s">
        <v>357</v>
      </c>
      <c r="E1155" s="48" t="s">
        <v>1672</v>
      </c>
      <c r="F1155" s="48">
        <v>1400</v>
      </c>
      <c r="G1155" s="48" t="s">
        <v>1671</v>
      </c>
      <c r="H1155" s="2">
        <v>4900</v>
      </c>
      <c r="I1155" s="25" t="s">
        <v>1121</v>
      </c>
      <c r="J1155" s="48" t="s">
        <v>1570</v>
      </c>
    </row>
    <row r="1156" spans="1:10" ht="38.25" x14ac:dyDescent="0.25">
      <c r="A1156" s="48">
        <v>1142</v>
      </c>
      <c r="B1156" s="48" t="s">
        <v>353</v>
      </c>
      <c r="C1156" s="48" t="s">
        <v>354</v>
      </c>
      <c r="D1156" s="48" t="s">
        <v>355</v>
      </c>
      <c r="E1156" s="48" t="s">
        <v>1673</v>
      </c>
      <c r="F1156" s="48">
        <v>2000</v>
      </c>
      <c r="G1156" s="48" t="s">
        <v>1671</v>
      </c>
      <c r="H1156" s="2">
        <v>7800</v>
      </c>
      <c r="I1156" s="25" t="s">
        <v>1121</v>
      </c>
      <c r="J1156" s="48" t="s">
        <v>1570</v>
      </c>
    </row>
    <row r="1157" spans="1:10" ht="38.25" x14ac:dyDescent="0.25">
      <c r="A1157" s="48">
        <v>1143</v>
      </c>
      <c r="B1157" s="48" t="s">
        <v>1709</v>
      </c>
      <c r="C1157" s="48" t="s">
        <v>354</v>
      </c>
      <c r="D1157" s="48" t="s">
        <v>355</v>
      </c>
      <c r="E1157" s="48" t="s">
        <v>1674</v>
      </c>
      <c r="F1157" s="48">
        <v>2000</v>
      </c>
      <c r="G1157" s="48" t="s">
        <v>1671</v>
      </c>
      <c r="H1157" s="2">
        <v>4800</v>
      </c>
      <c r="I1157" s="25" t="s">
        <v>1121</v>
      </c>
      <c r="J1157" s="48" t="s">
        <v>1570</v>
      </c>
    </row>
    <row r="1158" spans="1:10" ht="38.25" x14ac:dyDescent="0.25">
      <c r="A1158" s="48">
        <v>1144</v>
      </c>
      <c r="B1158" s="48" t="s">
        <v>1709</v>
      </c>
      <c r="C1158" s="48" t="s">
        <v>354</v>
      </c>
      <c r="D1158" s="48" t="s">
        <v>355</v>
      </c>
      <c r="E1158" s="48" t="s">
        <v>1675</v>
      </c>
      <c r="F1158" s="48">
        <v>2000</v>
      </c>
      <c r="G1158" s="48" t="s">
        <v>1671</v>
      </c>
      <c r="H1158" s="2">
        <v>4000</v>
      </c>
      <c r="I1158" s="25" t="s">
        <v>1121</v>
      </c>
      <c r="J1158" s="48" t="s">
        <v>1570</v>
      </c>
    </row>
    <row r="1159" spans="1:10" ht="89.25" x14ac:dyDescent="0.25">
      <c r="A1159" s="48">
        <v>1145</v>
      </c>
      <c r="B1159" s="48" t="s">
        <v>353</v>
      </c>
      <c r="C1159" s="48" t="s">
        <v>356</v>
      </c>
      <c r="D1159" s="48" t="s">
        <v>357</v>
      </c>
      <c r="E1159" s="48" t="s">
        <v>1676</v>
      </c>
      <c r="F1159" s="48">
        <v>1000</v>
      </c>
      <c r="G1159" s="48" t="s">
        <v>1671</v>
      </c>
      <c r="H1159" s="2">
        <v>2700</v>
      </c>
      <c r="I1159" s="25" t="s">
        <v>1121</v>
      </c>
      <c r="J1159" s="48" t="s">
        <v>1570</v>
      </c>
    </row>
    <row r="1160" spans="1:10" ht="51" x14ac:dyDescent="0.25">
      <c r="A1160" s="48">
        <v>1146</v>
      </c>
      <c r="B1160" s="48" t="s">
        <v>1622</v>
      </c>
      <c r="C1160" s="48" t="s">
        <v>95</v>
      </c>
      <c r="D1160" s="48" t="s">
        <v>802</v>
      </c>
      <c r="E1160" s="48" t="s">
        <v>1677</v>
      </c>
      <c r="F1160" s="48" t="s">
        <v>1678</v>
      </c>
      <c r="G1160" s="48" t="s">
        <v>1626</v>
      </c>
      <c r="H1160" s="2">
        <v>7920</v>
      </c>
      <c r="I1160" s="25" t="s">
        <v>1121</v>
      </c>
      <c r="J1160" s="48" t="s">
        <v>1570</v>
      </c>
    </row>
    <row r="1161" spans="1:10" ht="51.75" customHeight="1" x14ac:dyDescent="0.25">
      <c r="A1161" s="48">
        <v>1147</v>
      </c>
      <c r="B1161" s="48" t="s">
        <v>1709</v>
      </c>
      <c r="C1161" s="48" t="s">
        <v>354</v>
      </c>
      <c r="D1161" s="48" t="s">
        <v>355</v>
      </c>
      <c r="E1161" s="48" t="s">
        <v>1718</v>
      </c>
      <c r="F1161" s="48">
        <v>200</v>
      </c>
      <c r="G1161" s="48" t="s">
        <v>1671</v>
      </c>
      <c r="H1161" s="2">
        <v>3400</v>
      </c>
      <c r="I1161" s="25" t="s">
        <v>1121</v>
      </c>
      <c r="J1161" s="48" t="s">
        <v>1570</v>
      </c>
    </row>
    <row r="1162" spans="1:10" ht="51" x14ac:dyDescent="0.25">
      <c r="A1162" s="48">
        <v>1148</v>
      </c>
      <c r="B1162" s="48" t="s">
        <v>1622</v>
      </c>
      <c r="C1162" s="48" t="s">
        <v>95</v>
      </c>
      <c r="D1162" s="48" t="s">
        <v>802</v>
      </c>
      <c r="E1162" s="48" t="s">
        <v>1679</v>
      </c>
      <c r="F1162" s="48">
        <v>200</v>
      </c>
      <c r="G1162" s="48" t="s">
        <v>1671</v>
      </c>
      <c r="H1162" s="2">
        <v>2000</v>
      </c>
      <c r="I1162" s="25" t="s">
        <v>1121</v>
      </c>
      <c r="J1162" s="48" t="s">
        <v>1570</v>
      </c>
    </row>
    <row r="1163" spans="1:10" ht="38.25" x14ac:dyDescent="0.25">
      <c r="A1163" s="48">
        <v>1149</v>
      </c>
      <c r="B1163" s="48" t="s">
        <v>1709</v>
      </c>
      <c r="C1163" s="48" t="s">
        <v>354</v>
      </c>
      <c r="D1163" s="48" t="s">
        <v>355</v>
      </c>
      <c r="E1163" s="48" t="s">
        <v>880</v>
      </c>
      <c r="F1163" s="48">
        <v>50</v>
      </c>
      <c r="G1163" s="48" t="s">
        <v>248</v>
      </c>
      <c r="H1163" s="2">
        <v>700</v>
      </c>
      <c r="I1163" s="25" t="s">
        <v>1121</v>
      </c>
      <c r="J1163" s="48" t="s">
        <v>1570</v>
      </c>
    </row>
    <row r="1164" spans="1:10" ht="38.25" x14ac:dyDescent="0.25">
      <c r="A1164" s="48">
        <v>1150</v>
      </c>
      <c r="B1164" s="48" t="s">
        <v>1709</v>
      </c>
      <c r="C1164" s="48" t="s">
        <v>354</v>
      </c>
      <c r="D1164" s="48" t="s">
        <v>355</v>
      </c>
      <c r="E1164" s="48" t="s">
        <v>1680</v>
      </c>
      <c r="F1164" s="48">
        <v>50</v>
      </c>
      <c r="G1164" s="48" t="s">
        <v>248</v>
      </c>
      <c r="H1164" s="2">
        <v>1300</v>
      </c>
      <c r="I1164" s="25" t="s">
        <v>1121</v>
      </c>
      <c r="J1164" s="48" t="s">
        <v>1570</v>
      </c>
    </row>
    <row r="1165" spans="1:10" ht="45.75" customHeight="1" x14ac:dyDescent="0.25">
      <c r="A1165" s="48">
        <v>1151</v>
      </c>
      <c r="B1165" s="48" t="s">
        <v>1709</v>
      </c>
      <c r="C1165" s="48" t="s">
        <v>356</v>
      </c>
      <c r="D1165" s="48" t="s">
        <v>355</v>
      </c>
      <c r="E1165" s="48" t="s">
        <v>1681</v>
      </c>
      <c r="F1165" s="48" t="s">
        <v>1719</v>
      </c>
      <c r="G1165" s="48" t="s">
        <v>1682</v>
      </c>
      <c r="H1165" s="2">
        <v>800</v>
      </c>
      <c r="I1165" s="25" t="s">
        <v>1121</v>
      </c>
      <c r="J1165" s="48" t="s">
        <v>1570</v>
      </c>
    </row>
    <row r="1166" spans="1:10" ht="41.25" customHeight="1" x14ac:dyDescent="0.25">
      <c r="A1166" s="48">
        <v>1152</v>
      </c>
      <c r="B1166" s="48" t="s">
        <v>1709</v>
      </c>
      <c r="C1166" s="48" t="s">
        <v>354</v>
      </c>
      <c r="D1166" s="48" t="s">
        <v>355</v>
      </c>
      <c r="E1166" s="48" t="s">
        <v>1683</v>
      </c>
      <c r="F1166" s="48" t="s">
        <v>1720</v>
      </c>
      <c r="G1166" s="48" t="s">
        <v>1667</v>
      </c>
      <c r="H1166" s="2">
        <v>1200</v>
      </c>
      <c r="I1166" s="25" t="s">
        <v>1121</v>
      </c>
      <c r="J1166" s="48" t="s">
        <v>1570</v>
      </c>
    </row>
    <row r="1167" spans="1:10" ht="52.5" customHeight="1" x14ac:dyDescent="0.25">
      <c r="A1167" s="48">
        <v>1153</v>
      </c>
      <c r="B1167" s="48" t="s">
        <v>1709</v>
      </c>
      <c r="C1167" s="48" t="s">
        <v>354</v>
      </c>
      <c r="D1167" s="48" t="s">
        <v>355</v>
      </c>
      <c r="E1167" s="48" t="s">
        <v>1684</v>
      </c>
      <c r="F1167" s="48" t="s">
        <v>1685</v>
      </c>
      <c r="G1167" s="48" t="s">
        <v>1626</v>
      </c>
      <c r="H1167" s="2">
        <v>1200</v>
      </c>
      <c r="I1167" s="25" t="s">
        <v>1121</v>
      </c>
      <c r="J1167" s="48" t="s">
        <v>1570</v>
      </c>
    </row>
    <row r="1168" spans="1:10" ht="42.75" customHeight="1" x14ac:dyDescent="0.25">
      <c r="A1168" s="48">
        <v>1154</v>
      </c>
      <c r="B1168" s="48" t="s">
        <v>1709</v>
      </c>
      <c r="C1168" s="48" t="s">
        <v>354</v>
      </c>
      <c r="D1168" s="48" t="s">
        <v>355</v>
      </c>
      <c r="E1168" s="48" t="s">
        <v>1686</v>
      </c>
      <c r="F1168" s="48" t="s">
        <v>1721</v>
      </c>
      <c r="G1168" s="48" t="s">
        <v>1667</v>
      </c>
      <c r="H1168" s="49">
        <v>48000</v>
      </c>
      <c r="I1168" s="25" t="s">
        <v>1121</v>
      </c>
      <c r="J1168" s="48" t="s">
        <v>1570</v>
      </c>
    </row>
    <row r="1169" spans="1:10" ht="62.25" customHeight="1" x14ac:dyDescent="0.25">
      <c r="A1169" s="48">
        <v>1155</v>
      </c>
      <c r="B1169" s="48" t="s">
        <v>1709</v>
      </c>
      <c r="C1169" s="48" t="s">
        <v>354</v>
      </c>
      <c r="D1169" s="48" t="s">
        <v>355</v>
      </c>
      <c r="E1169" s="48" t="s">
        <v>1687</v>
      </c>
      <c r="F1169" s="48" t="s">
        <v>1720</v>
      </c>
      <c r="G1169" s="48" t="s">
        <v>1667</v>
      </c>
      <c r="H1169" s="2">
        <v>2400</v>
      </c>
      <c r="I1169" s="25" t="s">
        <v>1121</v>
      </c>
      <c r="J1169" s="48" t="s">
        <v>1570</v>
      </c>
    </row>
    <row r="1170" spans="1:10" ht="54.75" customHeight="1" x14ac:dyDescent="0.25">
      <c r="A1170" s="48">
        <v>1156</v>
      </c>
      <c r="B1170" s="48" t="s">
        <v>1709</v>
      </c>
      <c r="C1170" s="48" t="s">
        <v>354</v>
      </c>
      <c r="D1170" s="48" t="s">
        <v>355</v>
      </c>
      <c r="E1170" s="48" t="s">
        <v>1688</v>
      </c>
      <c r="F1170" s="48" t="s">
        <v>1722</v>
      </c>
      <c r="G1170" s="48" t="s">
        <v>1667</v>
      </c>
      <c r="H1170" s="2">
        <v>240</v>
      </c>
      <c r="I1170" s="25" t="s">
        <v>1121</v>
      </c>
      <c r="J1170" s="48" t="s">
        <v>1570</v>
      </c>
    </row>
    <row r="1171" spans="1:10" ht="99" customHeight="1" x14ac:dyDescent="0.25">
      <c r="A1171" s="48">
        <v>1157</v>
      </c>
      <c r="B1171" s="48" t="s">
        <v>1709</v>
      </c>
      <c r="C1171" s="48" t="s">
        <v>356</v>
      </c>
      <c r="D1171" s="48" t="s">
        <v>357</v>
      </c>
      <c r="E1171" s="48" t="s">
        <v>1689</v>
      </c>
      <c r="F1171" s="48" t="s">
        <v>1723</v>
      </c>
      <c r="G1171" s="48" t="s">
        <v>1667</v>
      </c>
      <c r="H1171" s="2">
        <v>2160</v>
      </c>
      <c r="I1171" s="25" t="s">
        <v>1121</v>
      </c>
      <c r="J1171" s="48" t="s">
        <v>1570</v>
      </c>
    </row>
    <row r="1172" spans="1:10" ht="60" customHeight="1" x14ac:dyDescent="0.25">
      <c r="A1172" s="48">
        <v>1158</v>
      </c>
      <c r="B1172" s="48" t="s">
        <v>1709</v>
      </c>
      <c r="C1172" s="48" t="s">
        <v>354</v>
      </c>
      <c r="D1172" s="48" t="s">
        <v>355</v>
      </c>
      <c r="E1172" s="48" t="s">
        <v>1690</v>
      </c>
      <c r="F1172" s="48">
        <v>40</v>
      </c>
      <c r="G1172" s="48" t="s">
        <v>1667</v>
      </c>
      <c r="H1172" s="2">
        <v>500</v>
      </c>
      <c r="I1172" s="25" t="s">
        <v>1121</v>
      </c>
      <c r="J1172" s="48" t="s">
        <v>1570</v>
      </c>
    </row>
    <row r="1173" spans="1:10" ht="60" customHeight="1" x14ac:dyDescent="0.25">
      <c r="A1173" s="48">
        <v>1159</v>
      </c>
      <c r="B1173" s="48" t="s">
        <v>1709</v>
      </c>
      <c r="C1173" s="48" t="s">
        <v>1724</v>
      </c>
      <c r="D1173" s="48" t="s">
        <v>355</v>
      </c>
      <c r="E1173" s="48" t="s">
        <v>1690</v>
      </c>
      <c r="F1173" s="48">
        <v>41</v>
      </c>
      <c r="G1173" s="48" t="s">
        <v>1667</v>
      </c>
      <c r="H1173" s="2">
        <v>501</v>
      </c>
      <c r="I1173" s="25" t="s">
        <v>1121</v>
      </c>
      <c r="J1173" s="48" t="s">
        <v>1570</v>
      </c>
    </row>
    <row r="1174" spans="1:10" ht="60" customHeight="1" x14ac:dyDescent="0.25">
      <c r="A1174" s="48">
        <v>1160</v>
      </c>
      <c r="B1174" s="48" t="s">
        <v>1709</v>
      </c>
      <c r="C1174" s="48" t="s">
        <v>354</v>
      </c>
      <c r="D1174" s="48" t="s">
        <v>355</v>
      </c>
      <c r="E1174" s="48" t="s">
        <v>1691</v>
      </c>
      <c r="F1174" s="48" t="s">
        <v>1720</v>
      </c>
      <c r="G1174" s="48" t="s">
        <v>1667</v>
      </c>
      <c r="H1174" s="2">
        <v>800</v>
      </c>
      <c r="I1174" s="25" t="s">
        <v>1121</v>
      </c>
      <c r="J1174" s="48" t="s">
        <v>1570</v>
      </c>
    </row>
    <row r="1175" spans="1:10" ht="60" customHeight="1" x14ac:dyDescent="0.25">
      <c r="A1175" s="48">
        <v>1161</v>
      </c>
      <c r="B1175" s="48" t="s">
        <v>1622</v>
      </c>
      <c r="C1175" s="48" t="s">
        <v>95</v>
      </c>
      <c r="D1175" s="48" t="s">
        <v>802</v>
      </c>
      <c r="E1175" s="48" t="s">
        <v>1692</v>
      </c>
      <c r="F1175" s="48" t="s">
        <v>1725</v>
      </c>
      <c r="G1175" s="48" t="s">
        <v>1667</v>
      </c>
      <c r="H1175" s="2">
        <v>400</v>
      </c>
      <c r="I1175" s="25" t="s">
        <v>1121</v>
      </c>
      <c r="J1175" s="48" t="s">
        <v>1570</v>
      </c>
    </row>
    <row r="1176" spans="1:10" ht="60" customHeight="1" x14ac:dyDescent="0.25">
      <c r="A1176" s="48">
        <v>1162</v>
      </c>
      <c r="B1176" s="48" t="s">
        <v>1622</v>
      </c>
      <c r="C1176" s="48" t="s">
        <v>95</v>
      </c>
      <c r="D1176" s="48" t="s">
        <v>802</v>
      </c>
      <c r="E1176" s="48" t="s">
        <v>1693</v>
      </c>
      <c r="F1176" s="48" t="s">
        <v>1694</v>
      </c>
      <c r="G1176" s="48" t="s">
        <v>1626</v>
      </c>
      <c r="H1176" s="2">
        <v>10800</v>
      </c>
      <c r="I1176" s="25" t="s">
        <v>1121</v>
      </c>
      <c r="J1176" s="48" t="s">
        <v>1570</v>
      </c>
    </row>
    <row r="1177" spans="1:10" ht="60" customHeight="1" x14ac:dyDescent="0.25">
      <c r="A1177" s="48">
        <v>1163</v>
      </c>
      <c r="B1177" s="48" t="s">
        <v>1622</v>
      </c>
      <c r="C1177" s="48" t="s">
        <v>95</v>
      </c>
      <c r="D1177" s="48" t="s">
        <v>802</v>
      </c>
      <c r="E1177" s="48" t="s">
        <v>1695</v>
      </c>
      <c r="F1177" s="48" t="s">
        <v>1696</v>
      </c>
      <c r="G1177" s="48" t="s">
        <v>1629</v>
      </c>
      <c r="H1177" s="2">
        <v>320</v>
      </c>
      <c r="I1177" s="25" t="s">
        <v>1121</v>
      </c>
      <c r="J1177" s="48" t="s">
        <v>1570</v>
      </c>
    </row>
    <row r="1178" spans="1:10" ht="60" customHeight="1" x14ac:dyDescent="0.25">
      <c r="A1178" s="48">
        <v>1164</v>
      </c>
      <c r="B1178" s="48" t="s">
        <v>1622</v>
      </c>
      <c r="C1178" s="48" t="s">
        <v>95</v>
      </c>
      <c r="D1178" s="48" t="s">
        <v>802</v>
      </c>
      <c r="E1178" s="48" t="s">
        <v>1697</v>
      </c>
      <c r="F1178" s="48" t="s">
        <v>1698</v>
      </c>
      <c r="G1178" s="48" t="s">
        <v>1629</v>
      </c>
      <c r="H1178" s="2">
        <v>240</v>
      </c>
      <c r="I1178" s="25" t="s">
        <v>1121</v>
      </c>
      <c r="J1178" s="48" t="s">
        <v>1570</v>
      </c>
    </row>
    <row r="1179" spans="1:10" ht="60" customHeight="1" x14ac:dyDescent="0.25">
      <c r="A1179" s="48">
        <v>1165</v>
      </c>
      <c r="B1179" s="48" t="s">
        <v>353</v>
      </c>
      <c r="C1179" s="48" t="s">
        <v>354</v>
      </c>
      <c r="D1179" s="48" t="s">
        <v>355</v>
      </c>
      <c r="E1179" s="48" t="s">
        <v>1699</v>
      </c>
      <c r="F1179" s="48" t="s">
        <v>1700</v>
      </c>
      <c r="G1179" s="48" t="s">
        <v>1629</v>
      </c>
      <c r="H1179" s="2">
        <v>120</v>
      </c>
      <c r="I1179" s="25" t="s">
        <v>1121</v>
      </c>
      <c r="J1179" s="48" t="s">
        <v>1570</v>
      </c>
    </row>
    <row r="1180" spans="1:10" ht="60" customHeight="1" x14ac:dyDescent="0.25">
      <c r="A1180" s="48">
        <v>1166</v>
      </c>
      <c r="B1180" s="48" t="s">
        <v>1622</v>
      </c>
      <c r="C1180" s="48" t="s">
        <v>358</v>
      </c>
      <c r="D1180" s="48" t="s">
        <v>359</v>
      </c>
      <c r="E1180" s="48" t="s">
        <v>1726</v>
      </c>
      <c r="F1180" s="48" t="s">
        <v>1727</v>
      </c>
      <c r="G1180" s="48" t="s">
        <v>1667</v>
      </c>
      <c r="H1180" s="2">
        <v>4320</v>
      </c>
      <c r="I1180" s="25" t="s">
        <v>1121</v>
      </c>
      <c r="J1180" s="48" t="s">
        <v>1570</v>
      </c>
    </row>
    <row r="1181" spans="1:10" ht="60" customHeight="1" x14ac:dyDescent="0.25">
      <c r="A1181" s="48">
        <v>1167</v>
      </c>
      <c r="B1181" s="48" t="s">
        <v>360</v>
      </c>
      <c r="C1181" s="48" t="s">
        <v>95</v>
      </c>
      <c r="D1181" s="48" t="s">
        <v>802</v>
      </c>
      <c r="E1181" s="48" t="s">
        <v>1701</v>
      </c>
      <c r="F1181" s="48" t="s">
        <v>1728</v>
      </c>
      <c r="G1181" s="48" t="s">
        <v>1667</v>
      </c>
      <c r="H1181" s="2">
        <v>2124</v>
      </c>
      <c r="I1181" s="25" t="s">
        <v>1121</v>
      </c>
      <c r="J1181" s="48" t="s">
        <v>1570</v>
      </c>
    </row>
    <row r="1182" spans="1:10" ht="60" customHeight="1" x14ac:dyDescent="0.25">
      <c r="A1182" s="48">
        <v>1168</v>
      </c>
      <c r="B1182" s="48" t="s">
        <v>360</v>
      </c>
      <c r="C1182" s="48" t="s">
        <v>358</v>
      </c>
      <c r="D1182" s="48" t="s">
        <v>359</v>
      </c>
      <c r="E1182" s="48" t="s">
        <v>1702</v>
      </c>
      <c r="F1182" s="48" t="s">
        <v>1728</v>
      </c>
      <c r="G1182" s="48" t="s">
        <v>1667</v>
      </c>
      <c r="H1182" s="2">
        <v>5400</v>
      </c>
      <c r="I1182" s="25" t="s">
        <v>1121</v>
      </c>
      <c r="J1182" s="48" t="s">
        <v>1570</v>
      </c>
    </row>
    <row r="1183" spans="1:10" ht="60" customHeight="1" x14ac:dyDescent="0.25">
      <c r="A1183" s="48">
        <v>1169</v>
      </c>
      <c r="B1183" s="48" t="s">
        <v>360</v>
      </c>
      <c r="C1183" s="48" t="s">
        <v>801</v>
      </c>
      <c r="D1183" s="48" t="s">
        <v>802</v>
      </c>
      <c r="E1183" s="48" t="s">
        <v>1703</v>
      </c>
      <c r="F1183" s="48" t="s">
        <v>1728</v>
      </c>
      <c r="G1183" s="48" t="s">
        <v>1667</v>
      </c>
      <c r="H1183" s="2">
        <v>7200</v>
      </c>
      <c r="I1183" s="25" t="s">
        <v>1121</v>
      </c>
      <c r="J1183" s="48" t="s">
        <v>1570</v>
      </c>
    </row>
    <row r="1184" spans="1:10" ht="60" customHeight="1" x14ac:dyDescent="0.25">
      <c r="A1184" s="48">
        <v>1170</v>
      </c>
      <c r="B1184" s="48" t="s">
        <v>360</v>
      </c>
      <c r="C1184" s="48" t="s">
        <v>801</v>
      </c>
      <c r="D1184" s="48" t="s">
        <v>802</v>
      </c>
      <c r="E1184" s="48" t="s">
        <v>1704</v>
      </c>
      <c r="F1184" s="48" t="s">
        <v>1729</v>
      </c>
      <c r="G1184" s="48" t="s">
        <v>1667</v>
      </c>
      <c r="H1184" s="2">
        <v>4400</v>
      </c>
      <c r="I1184" s="25" t="s">
        <v>1121</v>
      </c>
      <c r="J1184" s="48" t="s">
        <v>1570</v>
      </c>
    </row>
    <row r="1185" spans="1:10" ht="60" customHeight="1" x14ac:dyDescent="0.25">
      <c r="A1185" s="48">
        <v>1171</v>
      </c>
      <c r="B1185" s="48" t="s">
        <v>770</v>
      </c>
      <c r="C1185" s="48" t="s">
        <v>27</v>
      </c>
      <c r="D1185" s="48" t="s">
        <v>771</v>
      </c>
      <c r="E1185" s="48" t="s">
        <v>196</v>
      </c>
      <c r="F1185" s="48">
        <v>100</v>
      </c>
      <c r="G1185" s="48" t="s">
        <v>248</v>
      </c>
      <c r="H1185" s="2">
        <v>6600</v>
      </c>
      <c r="I1185" s="25" t="s">
        <v>1121</v>
      </c>
      <c r="J1185" s="48" t="s">
        <v>1570</v>
      </c>
    </row>
    <row r="1186" spans="1:10" ht="81.75" customHeight="1" x14ac:dyDescent="0.25">
      <c r="A1186" s="48">
        <v>1172</v>
      </c>
      <c r="B1186" s="48" t="s">
        <v>1014</v>
      </c>
      <c r="C1186" s="48" t="s">
        <v>574</v>
      </c>
      <c r="D1186" s="48" t="s">
        <v>1014</v>
      </c>
      <c r="E1186" s="48" t="s">
        <v>1705</v>
      </c>
      <c r="F1186" s="48">
        <v>1</v>
      </c>
      <c r="G1186" s="48" t="s">
        <v>1019</v>
      </c>
      <c r="H1186" s="2">
        <v>84480</v>
      </c>
      <c r="I1186" s="25" t="s">
        <v>1121</v>
      </c>
      <c r="J1186" s="48" t="s">
        <v>1570</v>
      </c>
    </row>
    <row r="1187" spans="1:10" ht="51" x14ac:dyDescent="0.25">
      <c r="A1187" s="48">
        <v>1173</v>
      </c>
      <c r="B1187" s="48" t="s">
        <v>1053</v>
      </c>
      <c r="C1187" s="48" t="s">
        <v>1706</v>
      </c>
      <c r="D1187" s="48" t="s">
        <v>1707</v>
      </c>
      <c r="E1187" s="48" t="s">
        <v>1708</v>
      </c>
      <c r="F1187" s="48">
        <v>1</v>
      </c>
      <c r="G1187" s="48" t="s">
        <v>1019</v>
      </c>
      <c r="H1187" s="2">
        <v>18000</v>
      </c>
      <c r="I1187" s="25" t="s">
        <v>1121</v>
      </c>
      <c r="J1187" s="48" t="s">
        <v>1570</v>
      </c>
    </row>
    <row r="1188" spans="1:10" x14ac:dyDescent="0.25">
      <c r="A1188" s="48"/>
      <c r="B1188" s="59"/>
      <c r="C1188" s="59"/>
      <c r="D1188" s="59"/>
      <c r="E1188" s="61" t="s">
        <v>1730</v>
      </c>
      <c r="F1188" s="59"/>
      <c r="G1188" s="59"/>
      <c r="H1188" s="64"/>
      <c r="I1188" s="59"/>
      <c r="J1188" s="59"/>
    </row>
    <row r="1189" spans="1:10" ht="38.25" x14ac:dyDescent="0.25">
      <c r="A1189" s="48">
        <v>1174</v>
      </c>
      <c r="B1189" s="48" t="s">
        <v>116</v>
      </c>
      <c r="C1189" s="48" t="s">
        <v>27</v>
      </c>
      <c r="D1189" s="48" t="s">
        <v>771</v>
      </c>
      <c r="E1189" s="48" t="s">
        <v>1609</v>
      </c>
      <c r="F1189" s="48" t="s">
        <v>1731</v>
      </c>
      <c r="G1189" s="48" t="s">
        <v>248</v>
      </c>
      <c r="H1189" s="49">
        <v>5000</v>
      </c>
      <c r="I1189" s="50" t="s">
        <v>1121</v>
      </c>
      <c r="J1189" s="35" t="s">
        <v>1730</v>
      </c>
    </row>
    <row r="1190" spans="1:10" ht="38.25" x14ac:dyDescent="0.25">
      <c r="A1190" s="48">
        <v>1175</v>
      </c>
      <c r="B1190" s="48" t="s">
        <v>116</v>
      </c>
      <c r="C1190" s="48" t="s">
        <v>27</v>
      </c>
      <c r="D1190" s="48" t="s">
        <v>771</v>
      </c>
      <c r="E1190" s="48" t="s">
        <v>1732</v>
      </c>
      <c r="F1190" s="48" t="s">
        <v>1733</v>
      </c>
      <c r="G1190" s="48" t="s">
        <v>29</v>
      </c>
      <c r="H1190" s="49">
        <v>3000</v>
      </c>
      <c r="I1190" s="50" t="s">
        <v>1121</v>
      </c>
      <c r="J1190" s="35" t="s">
        <v>1730</v>
      </c>
    </row>
    <row r="1191" spans="1:10" ht="38.25" x14ac:dyDescent="0.25">
      <c r="A1191" s="48">
        <v>1176</v>
      </c>
      <c r="B1191" s="48" t="s">
        <v>116</v>
      </c>
      <c r="C1191" s="48" t="s">
        <v>27</v>
      </c>
      <c r="D1191" s="48" t="s">
        <v>771</v>
      </c>
      <c r="E1191" s="48" t="s">
        <v>1118</v>
      </c>
      <c r="F1191" s="48" t="s">
        <v>1734</v>
      </c>
      <c r="G1191" s="48" t="s">
        <v>1615</v>
      </c>
      <c r="H1191" s="49">
        <v>107500</v>
      </c>
      <c r="I1191" s="50" t="s">
        <v>1121</v>
      </c>
      <c r="J1191" s="35" t="s">
        <v>1730</v>
      </c>
    </row>
    <row r="1192" spans="1:10" ht="38.25" x14ac:dyDescent="0.25">
      <c r="A1192" s="48">
        <v>1177</v>
      </c>
      <c r="B1192" s="48" t="s">
        <v>116</v>
      </c>
      <c r="C1192" s="48" t="s">
        <v>27</v>
      </c>
      <c r="D1192" s="48" t="s">
        <v>771</v>
      </c>
      <c r="E1192" s="48" t="s">
        <v>1735</v>
      </c>
      <c r="F1192" s="48" t="s">
        <v>1734</v>
      </c>
      <c r="G1192" s="48" t="s">
        <v>1615</v>
      </c>
      <c r="H1192" s="49">
        <v>75000</v>
      </c>
      <c r="I1192" s="50" t="s">
        <v>1121</v>
      </c>
      <c r="J1192" s="35" t="s">
        <v>1730</v>
      </c>
    </row>
    <row r="1193" spans="1:10" ht="25.5" x14ac:dyDescent="0.25">
      <c r="A1193" s="48">
        <v>1178</v>
      </c>
      <c r="B1193" s="48" t="s">
        <v>116</v>
      </c>
      <c r="C1193" s="48" t="s">
        <v>27</v>
      </c>
      <c r="D1193" s="48" t="s">
        <v>771</v>
      </c>
      <c r="E1193" s="48" t="s">
        <v>1736</v>
      </c>
      <c r="F1193" s="51">
        <v>6000</v>
      </c>
      <c r="G1193" s="48" t="s">
        <v>1615</v>
      </c>
      <c r="H1193" s="49">
        <v>48000</v>
      </c>
      <c r="I1193" s="50" t="s">
        <v>1121</v>
      </c>
      <c r="J1193" s="35" t="s">
        <v>1730</v>
      </c>
    </row>
    <row r="1194" spans="1:10" ht="38.25" x14ac:dyDescent="0.25">
      <c r="A1194" s="48">
        <v>1179</v>
      </c>
      <c r="B1194" s="48" t="s">
        <v>116</v>
      </c>
      <c r="C1194" s="48" t="s">
        <v>27</v>
      </c>
      <c r="D1194" s="48" t="s">
        <v>771</v>
      </c>
      <c r="E1194" s="48" t="s">
        <v>1737</v>
      </c>
      <c r="F1194" s="48" t="s">
        <v>1738</v>
      </c>
      <c r="G1194" s="48" t="s">
        <v>248</v>
      </c>
      <c r="H1194" s="49">
        <v>1000</v>
      </c>
      <c r="I1194" s="50" t="s">
        <v>1121</v>
      </c>
      <c r="J1194" s="35" t="s">
        <v>1730</v>
      </c>
    </row>
    <row r="1195" spans="1:10" ht="76.5" x14ac:dyDescent="0.25">
      <c r="A1195" s="48">
        <v>1180</v>
      </c>
      <c r="B1195" s="50" t="s">
        <v>1403</v>
      </c>
      <c r="C1195" s="50" t="s">
        <v>33</v>
      </c>
      <c r="D1195" s="50" t="s">
        <v>987</v>
      </c>
      <c r="E1195" s="50" t="s">
        <v>1739</v>
      </c>
      <c r="F1195" s="53">
        <v>12000</v>
      </c>
      <c r="G1195" s="50" t="s">
        <v>248</v>
      </c>
      <c r="H1195" s="49">
        <v>336000</v>
      </c>
      <c r="I1195" s="50" t="s">
        <v>1740</v>
      </c>
      <c r="J1195" s="35" t="s">
        <v>1730</v>
      </c>
    </row>
    <row r="1196" spans="1:10" ht="51" customHeight="1" x14ac:dyDescent="0.25">
      <c r="A1196" s="48">
        <v>1181</v>
      </c>
      <c r="B1196" s="48" t="s">
        <v>119</v>
      </c>
      <c r="C1196" s="48" t="s">
        <v>61</v>
      </c>
      <c r="D1196" s="48" t="s">
        <v>102</v>
      </c>
      <c r="E1196" s="48" t="s">
        <v>1871</v>
      </c>
      <c r="F1196" s="51">
        <v>12000</v>
      </c>
      <c r="G1196" s="48" t="s">
        <v>248</v>
      </c>
      <c r="H1196" s="49">
        <v>13000</v>
      </c>
      <c r="I1196" s="50" t="s">
        <v>1121</v>
      </c>
      <c r="J1196" s="35" t="s">
        <v>1730</v>
      </c>
    </row>
    <row r="1197" spans="1:10" ht="51" x14ac:dyDescent="0.25">
      <c r="A1197" s="48">
        <v>1182</v>
      </c>
      <c r="B1197" s="48" t="s">
        <v>119</v>
      </c>
      <c r="C1197" s="48" t="s">
        <v>61</v>
      </c>
      <c r="D1197" s="48" t="s">
        <v>102</v>
      </c>
      <c r="E1197" s="50" t="s">
        <v>1741</v>
      </c>
      <c r="F1197" s="48">
        <v>12000</v>
      </c>
      <c r="G1197" s="48" t="s">
        <v>248</v>
      </c>
      <c r="H1197" s="2">
        <v>13000</v>
      </c>
      <c r="I1197" s="50" t="s">
        <v>1121</v>
      </c>
      <c r="J1197" s="35" t="s">
        <v>1730</v>
      </c>
    </row>
    <row r="1198" spans="1:10" ht="58.5" customHeight="1" x14ac:dyDescent="0.25">
      <c r="A1198" s="48">
        <v>1183</v>
      </c>
      <c r="B1198" s="48" t="s">
        <v>119</v>
      </c>
      <c r="C1198" s="48" t="s">
        <v>61</v>
      </c>
      <c r="D1198" s="48" t="s">
        <v>102</v>
      </c>
      <c r="E1198" s="48" t="s">
        <v>1872</v>
      </c>
      <c r="F1198" s="51">
        <v>12000</v>
      </c>
      <c r="G1198" s="48" t="s">
        <v>248</v>
      </c>
      <c r="H1198" s="49">
        <v>13500</v>
      </c>
      <c r="I1198" s="50" t="s">
        <v>1121</v>
      </c>
      <c r="J1198" s="35" t="s">
        <v>1730</v>
      </c>
    </row>
    <row r="1199" spans="1:10" ht="57.75" customHeight="1" x14ac:dyDescent="0.25">
      <c r="A1199" s="48">
        <v>1184</v>
      </c>
      <c r="B1199" s="48" t="s">
        <v>119</v>
      </c>
      <c r="C1199" s="48" t="s">
        <v>61</v>
      </c>
      <c r="D1199" s="48" t="s">
        <v>102</v>
      </c>
      <c r="E1199" s="48" t="s">
        <v>1873</v>
      </c>
      <c r="F1199" s="51">
        <v>5000</v>
      </c>
      <c r="G1199" s="48" t="s">
        <v>248</v>
      </c>
      <c r="H1199" s="49">
        <v>36000</v>
      </c>
      <c r="I1199" s="50" t="s">
        <v>1121</v>
      </c>
      <c r="J1199" s="35" t="s">
        <v>1730</v>
      </c>
    </row>
    <row r="1200" spans="1:10" ht="51" x14ac:dyDescent="0.25">
      <c r="A1200" s="48">
        <v>1185</v>
      </c>
      <c r="B1200" s="48" t="s">
        <v>119</v>
      </c>
      <c r="C1200" s="48" t="s">
        <v>61</v>
      </c>
      <c r="D1200" s="48" t="s">
        <v>102</v>
      </c>
      <c r="E1200" s="48" t="s">
        <v>1742</v>
      </c>
      <c r="F1200" s="51">
        <v>5000</v>
      </c>
      <c r="G1200" s="48" t="s">
        <v>248</v>
      </c>
      <c r="H1200" s="49">
        <v>45000</v>
      </c>
      <c r="I1200" s="50" t="s">
        <v>1121</v>
      </c>
      <c r="J1200" s="35" t="s">
        <v>1730</v>
      </c>
    </row>
    <row r="1201" spans="1:10" ht="76.5" x14ac:dyDescent="0.25">
      <c r="A1201" s="48">
        <v>1186</v>
      </c>
      <c r="B1201" s="48" t="s">
        <v>1865</v>
      </c>
      <c r="C1201" s="48" t="s">
        <v>33</v>
      </c>
      <c r="D1201" s="48" t="s">
        <v>1866</v>
      </c>
      <c r="E1201" s="48" t="s">
        <v>1743</v>
      </c>
      <c r="F1201" s="51">
        <v>20000</v>
      </c>
      <c r="G1201" s="48" t="s">
        <v>248</v>
      </c>
      <c r="H1201" s="49">
        <v>24000</v>
      </c>
      <c r="I1201" s="50" t="s">
        <v>1121</v>
      </c>
      <c r="J1201" s="35" t="s">
        <v>1730</v>
      </c>
    </row>
    <row r="1202" spans="1:10" ht="76.5" x14ac:dyDescent="0.25">
      <c r="A1202" s="48">
        <v>1187</v>
      </c>
      <c r="B1202" s="48" t="s">
        <v>1865</v>
      </c>
      <c r="C1202" s="48" t="s">
        <v>33</v>
      </c>
      <c r="D1202" s="48" t="s">
        <v>1866</v>
      </c>
      <c r="E1202" s="48" t="s">
        <v>1744</v>
      </c>
      <c r="F1202" s="51">
        <v>15000</v>
      </c>
      <c r="G1202" s="48" t="s">
        <v>248</v>
      </c>
      <c r="H1202" s="49">
        <v>16000</v>
      </c>
      <c r="I1202" s="50" t="s">
        <v>1121</v>
      </c>
      <c r="J1202" s="35" t="s">
        <v>1730</v>
      </c>
    </row>
    <row r="1203" spans="1:10" ht="76.5" x14ac:dyDescent="0.25">
      <c r="A1203" s="48">
        <v>1188</v>
      </c>
      <c r="B1203" s="48" t="s">
        <v>1865</v>
      </c>
      <c r="C1203" s="48" t="s">
        <v>33</v>
      </c>
      <c r="D1203" s="48" t="s">
        <v>1866</v>
      </c>
      <c r="E1203" s="48" t="s">
        <v>1120</v>
      </c>
      <c r="F1203" s="51">
        <v>7000</v>
      </c>
      <c r="G1203" s="48" t="s">
        <v>248</v>
      </c>
      <c r="H1203" s="49">
        <v>10000</v>
      </c>
      <c r="I1203" s="50" t="s">
        <v>1121</v>
      </c>
      <c r="J1203" s="35" t="s">
        <v>1730</v>
      </c>
    </row>
    <row r="1204" spans="1:10" ht="76.5" x14ac:dyDescent="0.25">
      <c r="A1204" s="48">
        <v>1189</v>
      </c>
      <c r="B1204" s="48" t="s">
        <v>1865</v>
      </c>
      <c r="C1204" s="48" t="s">
        <v>33</v>
      </c>
      <c r="D1204" s="48" t="s">
        <v>1866</v>
      </c>
      <c r="E1204" s="48" t="s">
        <v>1745</v>
      </c>
      <c r="F1204" s="51">
        <v>6000</v>
      </c>
      <c r="G1204" s="48" t="s">
        <v>248</v>
      </c>
      <c r="H1204" s="2">
        <v>14000</v>
      </c>
      <c r="I1204" s="50" t="s">
        <v>1121</v>
      </c>
      <c r="J1204" s="35" t="s">
        <v>1730</v>
      </c>
    </row>
    <row r="1205" spans="1:10" ht="76.5" x14ac:dyDescent="0.25">
      <c r="A1205" s="48">
        <v>1190</v>
      </c>
      <c r="B1205" s="48" t="s">
        <v>1865</v>
      </c>
      <c r="C1205" s="48" t="s">
        <v>33</v>
      </c>
      <c r="D1205" s="48" t="s">
        <v>1866</v>
      </c>
      <c r="E1205" s="48" t="s">
        <v>1867</v>
      </c>
      <c r="F1205" s="48">
        <v>6000</v>
      </c>
      <c r="G1205" s="48" t="s">
        <v>248</v>
      </c>
      <c r="H1205" s="2">
        <v>10000</v>
      </c>
      <c r="I1205" s="50" t="s">
        <v>1065</v>
      </c>
      <c r="J1205" s="35" t="s">
        <v>1730</v>
      </c>
    </row>
    <row r="1206" spans="1:10" ht="111" customHeight="1" x14ac:dyDescent="0.25">
      <c r="A1206" s="48">
        <v>1191</v>
      </c>
      <c r="B1206" s="50" t="s">
        <v>894</v>
      </c>
      <c r="C1206" s="50" t="s">
        <v>895</v>
      </c>
      <c r="D1206" s="50" t="s">
        <v>896</v>
      </c>
      <c r="E1206" s="50" t="s">
        <v>1746</v>
      </c>
      <c r="F1206" s="53">
        <v>10000</v>
      </c>
      <c r="G1206" s="50" t="s">
        <v>248</v>
      </c>
      <c r="H1206" s="49">
        <v>15000</v>
      </c>
      <c r="I1206" s="50" t="s">
        <v>1065</v>
      </c>
      <c r="J1206" s="35" t="s">
        <v>1730</v>
      </c>
    </row>
    <row r="1207" spans="1:10" ht="95.25" customHeight="1" x14ac:dyDescent="0.25">
      <c r="A1207" s="48">
        <v>1192</v>
      </c>
      <c r="B1207" s="50" t="s">
        <v>894</v>
      </c>
      <c r="C1207" s="50" t="s">
        <v>33</v>
      </c>
      <c r="D1207" s="50" t="s">
        <v>987</v>
      </c>
      <c r="E1207" s="50" t="s">
        <v>988</v>
      </c>
      <c r="F1207" s="50">
        <v>500</v>
      </c>
      <c r="G1207" s="50" t="s">
        <v>248</v>
      </c>
      <c r="H1207" s="2">
        <v>3500</v>
      </c>
      <c r="I1207" s="50" t="s">
        <v>1121</v>
      </c>
      <c r="J1207" s="35" t="s">
        <v>1730</v>
      </c>
    </row>
    <row r="1208" spans="1:10" ht="110.25" customHeight="1" x14ac:dyDescent="0.25">
      <c r="A1208" s="48">
        <v>1193</v>
      </c>
      <c r="B1208" s="50" t="s">
        <v>894</v>
      </c>
      <c r="C1208" s="50" t="s">
        <v>33</v>
      </c>
      <c r="D1208" s="50" t="s">
        <v>987</v>
      </c>
      <c r="E1208" s="50" t="s">
        <v>1747</v>
      </c>
      <c r="F1208" s="50">
        <v>500</v>
      </c>
      <c r="G1208" s="50" t="s">
        <v>248</v>
      </c>
      <c r="H1208" s="49">
        <v>22000</v>
      </c>
      <c r="I1208" s="50" t="s">
        <v>1121</v>
      </c>
      <c r="J1208" s="35" t="s">
        <v>1730</v>
      </c>
    </row>
    <row r="1209" spans="1:10" ht="60" customHeight="1" x14ac:dyDescent="0.25">
      <c r="A1209" s="48">
        <v>1194</v>
      </c>
      <c r="B1209" s="48" t="s">
        <v>391</v>
      </c>
      <c r="C1209" s="48" t="s">
        <v>13</v>
      </c>
      <c r="D1209" s="48" t="s">
        <v>392</v>
      </c>
      <c r="E1209" s="48" t="s">
        <v>904</v>
      </c>
      <c r="F1209" s="48">
        <v>120</v>
      </c>
      <c r="G1209" s="48" t="s">
        <v>899</v>
      </c>
      <c r="H1209" s="49">
        <v>33000</v>
      </c>
      <c r="I1209" s="50" t="s">
        <v>1121</v>
      </c>
      <c r="J1209" s="35" t="s">
        <v>1730</v>
      </c>
    </row>
    <row r="1210" spans="1:10" ht="60" customHeight="1" x14ac:dyDescent="0.25">
      <c r="A1210" s="48">
        <v>1195</v>
      </c>
      <c r="B1210" s="48" t="s">
        <v>360</v>
      </c>
      <c r="C1210" s="50" t="s">
        <v>801</v>
      </c>
      <c r="D1210" s="48" t="s">
        <v>802</v>
      </c>
      <c r="E1210" s="48" t="s">
        <v>1748</v>
      </c>
      <c r="F1210" s="48">
        <v>20</v>
      </c>
      <c r="G1210" s="48" t="s">
        <v>1058</v>
      </c>
      <c r="H1210" s="49">
        <v>2000</v>
      </c>
      <c r="I1210" s="50" t="s">
        <v>1121</v>
      </c>
      <c r="J1210" s="35" t="s">
        <v>1730</v>
      </c>
    </row>
    <row r="1211" spans="1:10" ht="60" customHeight="1" x14ac:dyDescent="0.25">
      <c r="A1211" s="48">
        <v>1196</v>
      </c>
      <c r="B1211" s="48" t="s">
        <v>1874</v>
      </c>
      <c r="C1211" s="50" t="s">
        <v>801</v>
      </c>
      <c r="D1211" s="48" t="s">
        <v>802</v>
      </c>
      <c r="E1211" s="48" t="s">
        <v>1749</v>
      </c>
      <c r="F1211" s="48">
        <v>60</v>
      </c>
      <c r="G1211" s="48" t="s">
        <v>248</v>
      </c>
      <c r="H1211" s="49">
        <v>3000</v>
      </c>
      <c r="I1211" s="50" t="s">
        <v>1121</v>
      </c>
      <c r="J1211" s="35" t="s">
        <v>1730</v>
      </c>
    </row>
    <row r="1212" spans="1:10" ht="60" customHeight="1" x14ac:dyDescent="0.25">
      <c r="A1212" s="48">
        <v>1197</v>
      </c>
      <c r="B1212" s="48" t="s">
        <v>360</v>
      </c>
      <c r="C1212" s="50" t="s">
        <v>801</v>
      </c>
      <c r="D1212" s="48" t="s">
        <v>802</v>
      </c>
      <c r="E1212" s="48" t="s">
        <v>1750</v>
      </c>
      <c r="F1212" s="48">
        <v>120</v>
      </c>
      <c r="G1212" s="48" t="s">
        <v>248</v>
      </c>
      <c r="H1212" s="49">
        <v>6000</v>
      </c>
      <c r="I1212" s="50" t="s">
        <v>1121</v>
      </c>
      <c r="J1212" s="35" t="s">
        <v>1730</v>
      </c>
    </row>
    <row r="1213" spans="1:10" ht="60" customHeight="1" x14ac:dyDescent="0.25">
      <c r="A1213" s="48">
        <v>1198</v>
      </c>
      <c r="B1213" s="48" t="s">
        <v>360</v>
      </c>
      <c r="C1213" s="50" t="s">
        <v>801</v>
      </c>
      <c r="D1213" s="48" t="s">
        <v>802</v>
      </c>
      <c r="E1213" s="50" t="s">
        <v>1751</v>
      </c>
      <c r="F1213" s="48">
        <v>120</v>
      </c>
      <c r="G1213" s="48" t="s">
        <v>248</v>
      </c>
      <c r="H1213" s="49">
        <v>5000</v>
      </c>
      <c r="I1213" s="50" t="s">
        <v>1121</v>
      </c>
      <c r="J1213" s="35" t="s">
        <v>1730</v>
      </c>
    </row>
    <row r="1214" spans="1:10" ht="60" customHeight="1" x14ac:dyDescent="0.25">
      <c r="A1214" s="48">
        <v>1199</v>
      </c>
      <c r="B1214" s="48" t="s">
        <v>1875</v>
      </c>
      <c r="C1214" s="50" t="s">
        <v>801</v>
      </c>
      <c r="D1214" s="48" t="s">
        <v>802</v>
      </c>
      <c r="E1214" s="50" t="s">
        <v>1752</v>
      </c>
      <c r="F1214" s="48">
        <v>120</v>
      </c>
      <c r="G1214" s="48" t="s">
        <v>248</v>
      </c>
      <c r="H1214" s="49">
        <v>1700</v>
      </c>
      <c r="I1214" s="50" t="s">
        <v>1121</v>
      </c>
      <c r="J1214" s="35" t="s">
        <v>1730</v>
      </c>
    </row>
    <row r="1215" spans="1:10" ht="60" customHeight="1" x14ac:dyDescent="0.25">
      <c r="A1215" s="48">
        <v>1200</v>
      </c>
      <c r="B1215" s="48" t="s">
        <v>360</v>
      </c>
      <c r="C1215" s="50" t="s">
        <v>801</v>
      </c>
      <c r="D1215" s="48" t="s">
        <v>802</v>
      </c>
      <c r="E1215" s="48" t="s">
        <v>1753</v>
      </c>
      <c r="F1215" s="48">
        <v>100</v>
      </c>
      <c r="G1215" s="48" t="s">
        <v>248</v>
      </c>
      <c r="H1215" s="49">
        <v>9000</v>
      </c>
      <c r="I1215" s="50" t="s">
        <v>1121</v>
      </c>
      <c r="J1215" s="35" t="s">
        <v>1730</v>
      </c>
    </row>
    <row r="1216" spans="1:10" ht="76.5" x14ac:dyDescent="0.25">
      <c r="A1216" s="48">
        <v>1201</v>
      </c>
      <c r="B1216" s="48" t="s">
        <v>351</v>
      </c>
      <c r="C1216" s="48" t="s">
        <v>352</v>
      </c>
      <c r="D1216" s="48" t="s">
        <v>1868</v>
      </c>
      <c r="E1216" s="30" t="s">
        <v>1754</v>
      </c>
      <c r="F1216" s="51">
        <v>6000</v>
      </c>
      <c r="G1216" s="48" t="s">
        <v>1755</v>
      </c>
      <c r="H1216" s="49">
        <v>42000</v>
      </c>
      <c r="I1216" s="50" t="s">
        <v>1121</v>
      </c>
      <c r="J1216" s="35" t="s">
        <v>1730</v>
      </c>
    </row>
    <row r="1217" spans="1:10" ht="76.5" x14ac:dyDescent="0.25">
      <c r="A1217" s="48">
        <v>1202</v>
      </c>
      <c r="B1217" s="48" t="s">
        <v>351</v>
      </c>
      <c r="C1217" s="48" t="s">
        <v>352</v>
      </c>
      <c r="D1217" s="48" t="s">
        <v>1868</v>
      </c>
      <c r="E1217" s="48" t="s">
        <v>1668</v>
      </c>
      <c r="F1217" s="48">
        <v>10</v>
      </c>
      <c r="G1217" s="48" t="s">
        <v>248</v>
      </c>
      <c r="H1217" s="2">
        <v>600</v>
      </c>
      <c r="I1217" s="50" t="s">
        <v>1121</v>
      </c>
      <c r="J1217" s="35" t="s">
        <v>1730</v>
      </c>
    </row>
    <row r="1218" spans="1:10" ht="76.5" x14ac:dyDescent="0.25">
      <c r="A1218" s="48">
        <v>1203</v>
      </c>
      <c r="B1218" s="48" t="s">
        <v>351</v>
      </c>
      <c r="C1218" s="48" t="s">
        <v>352</v>
      </c>
      <c r="D1218" s="48" t="s">
        <v>1868</v>
      </c>
      <c r="E1218" s="48" t="s">
        <v>1669</v>
      </c>
      <c r="F1218" s="51">
        <v>6000</v>
      </c>
      <c r="G1218" s="48" t="s">
        <v>1755</v>
      </c>
      <c r="H1218" s="49">
        <v>4000</v>
      </c>
      <c r="I1218" s="50" t="s">
        <v>1121</v>
      </c>
      <c r="J1218" s="35" t="s">
        <v>1730</v>
      </c>
    </row>
    <row r="1219" spans="1:10" ht="76.5" x14ac:dyDescent="0.25">
      <c r="A1219" s="48">
        <v>1204</v>
      </c>
      <c r="B1219" s="48" t="s">
        <v>351</v>
      </c>
      <c r="C1219" s="48" t="s">
        <v>352</v>
      </c>
      <c r="D1219" s="48" t="s">
        <v>1868</v>
      </c>
      <c r="E1219" s="48" t="s">
        <v>833</v>
      </c>
      <c r="F1219" s="48">
        <v>120</v>
      </c>
      <c r="G1219" s="48" t="s">
        <v>248</v>
      </c>
      <c r="H1219" s="49">
        <v>1500</v>
      </c>
      <c r="I1219" s="50" t="s">
        <v>1121</v>
      </c>
      <c r="J1219" s="35" t="s">
        <v>1730</v>
      </c>
    </row>
    <row r="1220" spans="1:10" ht="31.5" x14ac:dyDescent="0.25">
      <c r="A1220" s="48">
        <v>1205</v>
      </c>
      <c r="B1220" s="48" t="s">
        <v>353</v>
      </c>
      <c r="C1220" s="50" t="s">
        <v>354</v>
      </c>
      <c r="D1220" s="107" t="s">
        <v>355</v>
      </c>
      <c r="E1220" s="48" t="s">
        <v>1670</v>
      </c>
      <c r="F1220" s="51">
        <v>24000</v>
      </c>
      <c r="G1220" s="48" t="s">
        <v>1671</v>
      </c>
      <c r="H1220" s="49">
        <v>14500</v>
      </c>
      <c r="I1220" s="50" t="s">
        <v>1121</v>
      </c>
      <c r="J1220" s="35" t="s">
        <v>1730</v>
      </c>
    </row>
    <row r="1221" spans="1:10" ht="31.5" x14ac:dyDescent="0.25">
      <c r="A1221" s="48">
        <v>1206</v>
      </c>
      <c r="B1221" s="48" t="s">
        <v>1869</v>
      </c>
      <c r="C1221" s="50" t="s">
        <v>354</v>
      </c>
      <c r="D1221" s="107" t="s">
        <v>355</v>
      </c>
      <c r="E1221" s="48" t="s">
        <v>1674</v>
      </c>
      <c r="F1221" s="51">
        <v>30000</v>
      </c>
      <c r="G1221" s="48" t="s">
        <v>1671</v>
      </c>
      <c r="H1221" s="49">
        <v>30000</v>
      </c>
      <c r="I1221" s="50" t="s">
        <v>1121</v>
      </c>
      <c r="J1221" s="35" t="s">
        <v>1730</v>
      </c>
    </row>
    <row r="1222" spans="1:10" ht="31.5" x14ac:dyDescent="0.25">
      <c r="A1222" s="48">
        <v>1207</v>
      </c>
      <c r="B1222" s="48" t="s">
        <v>1869</v>
      </c>
      <c r="C1222" s="50" t="s">
        <v>354</v>
      </c>
      <c r="D1222" s="107" t="s">
        <v>355</v>
      </c>
      <c r="E1222" s="48" t="s">
        <v>1756</v>
      </c>
      <c r="F1222" s="51">
        <v>20000</v>
      </c>
      <c r="G1222" s="48" t="s">
        <v>1671</v>
      </c>
      <c r="H1222" s="49">
        <v>20000</v>
      </c>
      <c r="I1222" s="50" t="s">
        <v>1121</v>
      </c>
      <c r="J1222" s="35" t="s">
        <v>1730</v>
      </c>
    </row>
    <row r="1223" spans="1:10" ht="31.5" x14ac:dyDescent="0.25">
      <c r="A1223" s="48">
        <v>1208</v>
      </c>
      <c r="B1223" s="48" t="s">
        <v>1869</v>
      </c>
      <c r="C1223" s="50" t="s">
        <v>354</v>
      </c>
      <c r="D1223" s="107" t="s">
        <v>355</v>
      </c>
      <c r="E1223" s="48" t="s">
        <v>1757</v>
      </c>
      <c r="F1223" s="51">
        <v>20000</v>
      </c>
      <c r="G1223" s="48" t="s">
        <v>1671</v>
      </c>
      <c r="H1223" s="49">
        <v>20000</v>
      </c>
      <c r="I1223" s="50" t="s">
        <v>1121</v>
      </c>
      <c r="J1223" s="35" t="s">
        <v>1730</v>
      </c>
    </row>
    <row r="1224" spans="1:10" ht="31.5" x14ac:dyDescent="0.25">
      <c r="A1224" s="48">
        <v>1209</v>
      </c>
      <c r="B1224" s="48" t="s">
        <v>1869</v>
      </c>
      <c r="C1224" s="50" t="s">
        <v>354</v>
      </c>
      <c r="D1224" s="107" t="s">
        <v>355</v>
      </c>
      <c r="E1224" s="48" t="s">
        <v>1675</v>
      </c>
      <c r="F1224" s="51">
        <v>25000</v>
      </c>
      <c r="G1224" s="48" t="s">
        <v>1671</v>
      </c>
      <c r="H1224" s="49">
        <v>45000</v>
      </c>
      <c r="I1224" s="50" t="s">
        <v>1121</v>
      </c>
      <c r="J1224" s="35" t="s">
        <v>1730</v>
      </c>
    </row>
    <row r="1225" spans="1:10" ht="31.5" x14ac:dyDescent="0.25">
      <c r="A1225" s="48">
        <v>1210</v>
      </c>
      <c r="B1225" s="48" t="s">
        <v>1869</v>
      </c>
      <c r="C1225" s="50" t="s">
        <v>354</v>
      </c>
      <c r="D1225" s="107" t="s">
        <v>355</v>
      </c>
      <c r="E1225" s="48" t="s">
        <v>1758</v>
      </c>
      <c r="F1225" s="51">
        <v>20000</v>
      </c>
      <c r="G1225" s="48" t="s">
        <v>1671</v>
      </c>
      <c r="H1225" s="49">
        <v>24000</v>
      </c>
      <c r="I1225" s="50" t="s">
        <v>1121</v>
      </c>
      <c r="J1225" s="35" t="s">
        <v>1730</v>
      </c>
    </row>
    <row r="1226" spans="1:10" ht="31.5" x14ac:dyDescent="0.25">
      <c r="A1226" s="48">
        <v>1211</v>
      </c>
      <c r="B1226" s="48" t="s">
        <v>1869</v>
      </c>
      <c r="C1226" s="50" t="s">
        <v>354</v>
      </c>
      <c r="D1226" s="107" t="s">
        <v>355</v>
      </c>
      <c r="E1226" s="48" t="s">
        <v>1759</v>
      </c>
      <c r="F1226" s="48">
        <v>120</v>
      </c>
      <c r="G1226" s="48" t="s">
        <v>248</v>
      </c>
      <c r="H1226" s="49">
        <v>53000</v>
      </c>
      <c r="I1226" s="50" t="s">
        <v>1121</v>
      </c>
      <c r="J1226" s="35" t="s">
        <v>1730</v>
      </c>
    </row>
    <row r="1227" spans="1:10" ht="31.5" x14ac:dyDescent="0.25">
      <c r="A1227" s="48">
        <v>1212</v>
      </c>
      <c r="B1227" s="48" t="s">
        <v>1869</v>
      </c>
      <c r="C1227" s="50" t="s">
        <v>354</v>
      </c>
      <c r="D1227" s="107" t="s">
        <v>355</v>
      </c>
      <c r="E1227" s="48" t="s">
        <v>1760</v>
      </c>
      <c r="F1227" s="51">
        <v>1200</v>
      </c>
      <c r="G1227" s="48" t="s">
        <v>1671</v>
      </c>
      <c r="H1227" s="49">
        <v>14000</v>
      </c>
      <c r="I1227" s="50" t="s">
        <v>1121</v>
      </c>
      <c r="J1227" s="35" t="s">
        <v>1730</v>
      </c>
    </row>
    <row r="1228" spans="1:10" ht="31.5" x14ac:dyDescent="0.25">
      <c r="A1228" s="48">
        <v>1213</v>
      </c>
      <c r="B1228" s="48" t="s">
        <v>1869</v>
      </c>
      <c r="C1228" s="50" t="s">
        <v>354</v>
      </c>
      <c r="D1228" s="107" t="s">
        <v>355</v>
      </c>
      <c r="E1228" s="48" t="s">
        <v>880</v>
      </c>
      <c r="F1228" s="48">
        <v>700</v>
      </c>
      <c r="G1228" s="48" t="s">
        <v>248</v>
      </c>
      <c r="H1228" s="49">
        <v>12000</v>
      </c>
      <c r="I1228" s="50" t="s">
        <v>1121</v>
      </c>
      <c r="J1228" s="35" t="s">
        <v>1730</v>
      </c>
    </row>
    <row r="1229" spans="1:10" ht="31.5" x14ac:dyDescent="0.25">
      <c r="A1229" s="48">
        <v>1214</v>
      </c>
      <c r="B1229" s="48" t="s">
        <v>1869</v>
      </c>
      <c r="C1229" s="50" t="s">
        <v>354</v>
      </c>
      <c r="D1229" s="107" t="s">
        <v>355</v>
      </c>
      <c r="E1229" s="48" t="s">
        <v>1761</v>
      </c>
      <c r="F1229" s="51">
        <v>1000</v>
      </c>
      <c r="G1229" s="48" t="s">
        <v>1682</v>
      </c>
      <c r="H1229" s="49">
        <v>17000</v>
      </c>
      <c r="I1229" s="50" t="s">
        <v>1121</v>
      </c>
      <c r="J1229" s="35" t="s">
        <v>1730</v>
      </c>
    </row>
    <row r="1230" spans="1:10" ht="31.5" x14ac:dyDescent="0.25">
      <c r="A1230" s="48">
        <v>1215</v>
      </c>
      <c r="B1230" s="48" t="s">
        <v>1869</v>
      </c>
      <c r="C1230" s="50" t="s">
        <v>354</v>
      </c>
      <c r="D1230" s="107" t="s">
        <v>355</v>
      </c>
      <c r="E1230" s="48" t="s">
        <v>1762</v>
      </c>
      <c r="F1230" s="48">
        <v>500</v>
      </c>
      <c r="G1230" s="48" t="s">
        <v>1763</v>
      </c>
      <c r="H1230" s="49">
        <v>60000</v>
      </c>
      <c r="I1230" s="50" t="s">
        <v>1121</v>
      </c>
      <c r="J1230" s="35" t="s">
        <v>1730</v>
      </c>
    </row>
    <row r="1231" spans="1:10" ht="52.5" x14ac:dyDescent="0.25">
      <c r="A1231" s="48">
        <v>1216</v>
      </c>
      <c r="B1231" s="48" t="s">
        <v>1869</v>
      </c>
      <c r="C1231" s="50" t="s">
        <v>356</v>
      </c>
      <c r="D1231" s="107" t="s">
        <v>357</v>
      </c>
      <c r="E1231" s="48" t="s">
        <v>1764</v>
      </c>
      <c r="F1231" s="51">
        <v>12000</v>
      </c>
      <c r="G1231" s="48" t="s">
        <v>1667</v>
      </c>
      <c r="H1231" s="49">
        <v>7800</v>
      </c>
      <c r="I1231" s="50" t="s">
        <v>1121</v>
      </c>
      <c r="J1231" s="35" t="s">
        <v>1730</v>
      </c>
    </row>
    <row r="1232" spans="1:10" ht="52.5" x14ac:dyDescent="0.25">
      <c r="A1232" s="48">
        <v>1217</v>
      </c>
      <c r="B1232" s="48" t="s">
        <v>1869</v>
      </c>
      <c r="C1232" s="50" t="s">
        <v>356</v>
      </c>
      <c r="D1232" s="107" t="s">
        <v>357</v>
      </c>
      <c r="E1232" s="48" t="s">
        <v>1765</v>
      </c>
      <c r="F1232" s="48">
        <v>600</v>
      </c>
      <c r="G1232" s="48" t="s">
        <v>1058</v>
      </c>
      <c r="H1232" s="49">
        <v>40000</v>
      </c>
      <c r="I1232" s="50" t="s">
        <v>1121</v>
      </c>
      <c r="J1232" s="35" t="s">
        <v>1730</v>
      </c>
    </row>
    <row r="1233" spans="1:10" ht="31.5" x14ac:dyDescent="0.25">
      <c r="A1233" s="48">
        <v>1218</v>
      </c>
      <c r="B1233" s="48" t="s">
        <v>1869</v>
      </c>
      <c r="C1233" s="50" t="s">
        <v>354</v>
      </c>
      <c r="D1233" s="107" t="s">
        <v>355</v>
      </c>
      <c r="E1233" s="48" t="s">
        <v>1766</v>
      </c>
      <c r="F1233" s="48">
        <v>600</v>
      </c>
      <c r="G1233" s="48" t="s">
        <v>1682</v>
      </c>
      <c r="H1233" s="49">
        <v>4000</v>
      </c>
      <c r="I1233" s="50" t="s">
        <v>1121</v>
      </c>
      <c r="J1233" s="35" t="s">
        <v>1730</v>
      </c>
    </row>
    <row r="1234" spans="1:10" ht="31.5" x14ac:dyDescent="0.25">
      <c r="A1234" s="48">
        <v>1219</v>
      </c>
      <c r="B1234" s="48" t="s">
        <v>1869</v>
      </c>
      <c r="C1234" s="50" t="s">
        <v>354</v>
      </c>
      <c r="D1234" s="107" t="s">
        <v>355</v>
      </c>
      <c r="E1234" s="48" t="s">
        <v>1767</v>
      </c>
      <c r="F1234" s="48">
        <v>120</v>
      </c>
      <c r="G1234" s="48" t="s">
        <v>1682</v>
      </c>
      <c r="H1234" s="49">
        <v>42000</v>
      </c>
      <c r="I1234" s="50" t="s">
        <v>1121</v>
      </c>
      <c r="J1234" s="35" t="s">
        <v>1730</v>
      </c>
    </row>
    <row r="1235" spans="1:10" ht="31.5" x14ac:dyDescent="0.25">
      <c r="A1235" s="48">
        <v>1220</v>
      </c>
      <c r="B1235" s="48" t="s">
        <v>1869</v>
      </c>
      <c r="C1235" s="50" t="s">
        <v>354</v>
      </c>
      <c r="D1235" s="107" t="s">
        <v>355</v>
      </c>
      <c r="E1235" s="48" t="s">
        <v>1688</v>
      </c>
      <c r="F1235" s="48">
        <v>200</v>
      </c>
      <c r="G1235" s="48" t="s">
        <v>1682</v>
      </c>
      <c r="H1235" s="49">
        <v>1500</v>
      </c>
      <c r="I1235" s="50" t="s">
        <v>1121</v>
      </c>
      <c r="J1235" s="35" t="s">
        <v>1730</v>
      </c>
    </row>
    <row r="1236" spans="1:10" ht="52.5" x14ac:dyDescent="0.25">
      <c r="A1236" s="48">
        <v>1221</v>
      </c>
      <c r="B1236" s="48" t="s">
        <v>1869</v>
      </c>
      <c r="C1236" s="50" t="s">
        <v>356</v>
      </c>
      <c r="D1236" s="107" t="s">
        <v>357</v>
      </c>
      <c r="E1236" s="48" t="s">
        <v>1768</v>
      </c>
      <c r="F1236" s="51">
        <v>1200</v>
      </c>
      <c r="G1236" s="48" t="s">
        <v>1682</v>
      </c>
      <c r="H1236" s="49">
        <v>9000</v>
      </c>
      <c r="I1236" s="50" t="s">
        <v>1121</v>
      </c>
      <c r="J1236" s="35" t="s">
        <v>1730</v>
      </c>
    </row>
    <row r="1237" spans="1:10" ht="31.5" x14ac:dyDescent="0.25">
      <c r="A1237" s="48">
        <v>1222</v>
      </c>
      <c r="B1237" s="48" t="s">
        <v>1869</v>
      </c>
      <c r="C1237" s="50" t="s">
        <v>354</v>
      </c>
      <c r="D1237" s="107" t="s">
        <v>355</v>
      </c>
      <c r="E1237" s="48" t="s">
        <v>1690</v>
      </c>
      <c r="F1237" s="51">
        <v>12000</v>
      </c>
      <c r="G1237" s="48" t="s">
        <v>1682</v>
      </c>
      <c r="H1237" s="49">
        <v>120000</v>
      </c>
      <c r="I1237" s="50" t="s">
        <v>1121</v>
      </c>
      <c r="J1237" s="35" t="s">
        <v>1730</v>
      </c>
    </row>
    <row r="1238" spans="1:10" ht="73.5" customHeight="1" x14ac:dyDescent="0.25">
      <c r="A1238" s="48">
        <v>1223</v>
      </c>
      <c r="B1238" s="50" t="s">
        <v>1709</v>
      </c>
      <c r="C1238" s="50" t="s">
        <v>356</v>
      </c>
      <c r="D1238" s="108" t="s">
        <v>357</v>
      </c>
      <c r="E1238" s="50" t="s">
        <v>1769</v>
      </c>
      <c r="F1238" s="53">
        <v>12000</v>
      </c>
      <c r="G1238" s="50" t="s">
        <v>1770</v>
      </c>
      <c r="H1238" s="49">
        <v>11000</v>
      </c>
      <c r="I1238" s="50" t="s">
        <v>1121</v>
      </c>
      <c r="J1238" s="35" t="s">
        <v>1730</v>
      </c>
    </row>
    <row r="1239" spans="1:10" ht="31.5" x14ac:dyDescent="0.25">
      <c r="A1239" s="48">
        <v>1224</v>
      </c>
      <c r="B1239" s="48" t="s">
        <v>1869</v>
      </c>
      <c r="C1239" s="50" t="s">
        <v>354</v>
      </c>
      <c r="D1239" s="107" t="s">
        <v>355</v>
      </c>
      <c r="E1239" s="48" t="s">
        <v>1771</v>
      </c>
      <c r="F1239" s="48">
        <v>500</v>
      </c>
      <c r="G1239" s="48" t="s">
        <v>1682</v>
      </c>
      <c r="H1239" s="49">
        <v>7000</v>
      </c>
      <c r="I1239" s="50" t="s">
        <v>1121</v>
      </c>
      <c r="J1239" s="35" t="s">
        <v>1730</v>
      </c>
    </row>
    <row r="1240" spans="1:10" ht="31.5" x14ac:dyDescent="0.25">
      <c r="A1240" s="48">
        <v>1225</v>
      </c>
      <c r="B1240" s="48" t="s">
        <v>1869</v>
      </c>
      <c r="C1240" s="50" t="s">
        <v>354</v>
      </c>
      <c r="D1240" s="107" t="s">
        <v>355</v>
      </c>
      <c r="E1240" s="48" t="s">
        <v>1772</v>
      </c>
      <c r="F1240" s="51">
        <v>300000</v>
      </c>
      <c r="G1240" s="48" t="s">
        <v>1773</v>
      </c>
      <c r="H1240" s="49">
        <v>20000</v>
      </c>
      <c r="I1240" s="50" t="s">
        <v>1121</v>
      </c>
      <c r="J1240" s="35" t="s">
        <v>1730</v>
      </c>
    </row>
    <row r="1241" spans="1:10" ht="31.5" x14ac:dyDescent="0.25">
      <c r="A1241" s="48">
        <v>1226</v>
      </c>
      <c r="B1241" s="48" t="s">
        <v>1869</v>
      </c>
      <c r="C1241" s="50" t="s">
        <v>354</v>
      </c>
      <c r="D1241" s="107" t="s">
        <v>355</v>
      </c>
      <c r="E1241" s="48" t="s">
        <v>1774</v>
      </c>
      <c r="F1241" s="48">
        <v>1200</v>
      </c>
      <c r="G1241" s="48" t="s">
        <v>1682</v>
      </c>
      <c r="H1241" s="49">
        <v>10000</v>
      </c>
      <c r="I1241" s="50" t="s">
        <v>1065</v>
      </c>
      <c r="J1241" s="35" t="s">
        <v>1730</v>
      </c>
    </row>
    <row r="1242" spans="1:10" ht="25.5" customHeight="1" x14ac:dyDescent="0.25">
      <c r="A1242" s="48">
        <v>1227</v>
      </c>
      <c r="B1242" s="48" t="s">
        <v>360</v>
      </c>
      <c r="C1242" s="50" t="s">
        <v>801</v>
      </c>
      <c r="D1242" s="48" t="s">
        <v>802</v>
      </c>
      <c r="E1242" s="48" t="s">
        <v>1775</v>
      </c>
      <c r="F1242" s="48">
        <v>500</v>
      </c>
      <c r="G1242" s="48" t="s">
        <v>1763</v>
      </c>
      <c r="H1242" s="49">
        <v>36000</v>
      </c>
      <c r="I1242" s="50" t="s">
        <v>1121</v>
      </c>
      <c r="J1242" s="35" t="s">
        <v>1730</v>
      </c>
    </row>
    <row r="1243" spans="1:10" ht="25.5" customHeight="1" x14ac:dyDescent="0.25">
      <c r="A1243" s="48">
        <v>1228</v>
      </c>
      <c r="B1243" s="48" t="s">
        <v>360</v>
      </c>
      <c r="C1243" s="50" t="s">
        <v>358</v>
      </c>
      <c r="D1243" s="48" t="s">
        <v>359</v>
      </c>
      <c r="E1243" s="48" t="s">
        <v>1776</v>
      </c>
      <c r="F1243" s="51">
        <v>1500</v>
      </c>
      <c r="G1243" s="48" t="s">
        <v>1763</v>
      </c>
      <c r="H1243" s="49">
        <v>48000</v>
      </c>
      <c r="I1243" s="50" t="s">
        <v>1121</v>
      </c>
      <c r="J1243" s="35" t="s">
        <v>1730</v>
      </c>
    </row>
    <row r="1244" spans="1:10" ht="25.5" customHeight="1" x14ac:dyDescent="0.25">
      <c r="A1244" s="48">
        <v>1229</v>
      </c>
      <c r="B1244" s="48" t="s">
        <v>360</v>
      </c>
      <c r="C1244" s="50" t="s">
        <v>358</v>
      </c>
      <c r="D1244" s="48" t="s">
        <v>359</v>
      </c>
      <c r="E1244" s="48" t="s">
        <v>1777</v>
      </c>
      <c r="F1244" s="48">
        <v>600</v>
      </c>
      <c r="G1244" s="48" t="s">
        <v>1682</v>
      </c>
      <c r="H1244" s="49">
        <v>11000</v>
      </c>
      <c r="I1244" s="50" t="s">
        <v>1121</v>
      </c>
      <c r="J1244" s="35" t="s">
        <v>1730</v>
      </c>
    </row>
    <row r="1245" spans="1:10" ht="25.5" customHeight="1" x14ac:dyDescent="0.25">
      <c r="A1245" s="48">
        <v>1230</v>
      </c>
      <c r="B1245" s="48" t="s">
        <v>360</v>
      </c>
      <c r="C1245" s="50" t="s">
        <v>358</v>
      </c>
      <c r="D1245" s="48" t="s">
        <v>359</v>
      </c>
      <c r="E1245" s="48" t="s">
        <v>1778</v>
      </c>
      <c r="F1245" s="51">
        <v>1200</v>
      </c>
      <c r="G1245" s="48" t="s">
        <v>1682</v>
      </c>
      <c r="H1245" s="49">
        <v>20000</v>
      </c>
      <c r="I1245" s="50" t="s">
        <v>1121</v>
      </c>
      <c r="J1245" s="35" t="s">
        <v>1730</v>
      </c>
    </row>
    <row r="1246" spans="1:10" ht="25.5" customHeight="1" x14ac:dyDescent="0.25">
      <c r="A1246" s="48">
        <v>1231</v>
      </c>
      <c r="B1246" s="48" t="s">
        <v>360</v>
      </c>
      <c r="C1246" s="50" t="s">
        <v>358</v>
      </c>
      <c r="D1246" s="48" t="s">
        <v>359</v>
      </c>
      <c r="E1246" s="48" t="s">
        <v>1692</v>
      </c>
      <c r="F1246" s="51">
        <v>1200</v>
      </c>
      <c r="G1246" s="48" t="s">
        <v>1682</v>
      </c>
      <c r="H1246" s="49">
        <v>2000</v>
      </c>
      <c r="I1246" s="50" t="s">
        <v>1121</v>
      </c>
      <c r="J1246" s="35" t="s">
        <v>1730</v>
      </c>
    </row>
    <row r="1247" spans="1:10" ht="25.5" customHeight="1" x14ac:dyDescent="0.25">
      <c r="A1247" s="48">
        <v>1232</v>
      </c>
      <c r="B1247" s="48" t="s">
        <v>360</v>
      </c>
      <c r="C1247" s="50" t="s">
        <v>358</v>
      </c>
      <c r="D1247" s="48" t="s">
        <v>359</v>
      </c>
      <c r="E1247" s="48" t="s">
        <v>1779</v>
      </c>
      <c r="F1247" s="51">
        <v>1200</v>
      </c>
      <c r="G1247" s="48" t="s">
        <v>1682</v>
      </c>
      <c r="H1247" s="49">
        <v>27500</v>
      </c>
      <c r="I1247" s="50" t="s">
        <v>1121</v>
      </c>
      <c r="J1247" s="35" t="s">
        <v>1730</v>
      </c>
    </row>
    <row r="1248" spans="1:10" ht="25.5" customHeight="1" x14ac:dyDescent="0.25">
      <c r="A1248" s="48">
        <v>1233</v>
      </c>
      <c r="B1248" s="50" t="s">
        <v>360</v>
      </c>
      <c r="C1248" s="50" t="s">
        <v>358</v>
      </c>
      <c r="D1248" s="50" t="s">
        <v>359</v>
      </c>
      <c r="E1248" s="50" t="s">
        <v>1780</v>
      </c>
      <c r="F1248" s="53">
        <v>1200</v>
      </c>
      <c r="G1248" s="50" t="s">
        <v>1682</v>
      </c>
      <c r="H1248" s="49">
        <v>14000</v>
      </c>
      <c r="I1248" s="52" t="s">
        <v>1121</v>
      </c>
      <c r="J1248" s="35" t="s">
        <v>1730</v>
      </c>
    </row>
    <row r="1249" spans="1:10" ht="25.5" customHeight="1" x14ac:dyDescent="0.25">
      <c r="A1249" s="48">
        <v>1234</v>
      </c>
      <c r="B1249" s="48" t="s">
        <v>360</v>
      </c>
      <c r="C1249" s="50" t="s">
        <v>358</v>
      </c>
      <c r="D1249" s="48" t="s">
        <v>359</v>
      </c>
      <c r="E1249" s="48" t="s">
        <v>1702</v>
      </c>
      <c r="F1249" s="51">
        <v>1200</v>
      </c>
      <c r="G1249" s="48" t="s">
        <v>1682</v>
      </c>
      <c r="H1249" s="49">
        <v>18000</v>
      </c>
      <c r="I1249" s="50" t="s">
        <v>1121</v>
      </c>
      <c r="J1249" s="35" t="s">
        <v>1730</v>
      </c>
    </row>
    <row r="1250" spans="1:10" ht="51" x14ac:dyDescent="0.25">
      <c r="A1250" s="48">
        <v>1235</v>
      </c>
      <c r="B1250" s="48" t="s">
        <v>360</v>
      </c>
      <c r="C1250" s="50" t="s">
        <v>801</v>
      </c>
      <c r="D1250" s="48" t="s">
        <v>802</v>
      </c>
      <c r="E1250" s="48" t="s">
        <v>1781</v>
      </c>
      <c r="F1250" s="48">
        <v>600</v>
      </c>
      <c r="G1250" s="48" t="s">
        <v>1682</v>
      </c>
      <c r="H1250" s="49">
        <v>19000</v>
      </c>
      <c r="I1250" s="50" t="s">
        <v>1121</v>
      </c>
      <c r="J1250" s="35" t="s">
        <v>1730</v>
      </c>
    </row>
    <row r="1251" spans="1:10" ht="51" x14ac:dyDescent="0.25">
      <c r="A1251" s="48">
        <v>1236</v>
      </c>
      <c r="B1251" s="48" t="s">
        <v>116</v>
      </c>
      <c r="C1251" s="50" t="s">
        <v>27</v>
      </c>
      <c r="D1251" s="48" t="s">
        <v>104</v>
      </c>
      <c r="E1251" s="48" t="s">
        <v>196</v>
      </c>
      <c r="F1251" s="48">
        <v>300</v>
      </c>
      <c r="G1251" s="48" t="s">
        <v>248</v>
      </c>
      <c r="H1251" s="49">
        <v>20000</v>
      </c>
      <c r="I1251" s="50" t="s">
        <v>1121</v>
      </c>
      <c r="J1251" s="35" t="s">
        <v>1730</v>
      </c>
    </row>
    <row r="1252" spans="1:10" ht="51" x14ac:dyDescent="0.25">
      <c r="A1252" s="48">
        <v>1237</v>
      </c>
      <c r="B1252" s="48" t="s">
        <v>116</v>
      </c>
      <c r="C1252" s="50" t="s">
        <v>27</v>
      </c>
      <c r="D1252" s="48" t="s">
        <v>104</v>
      </c>
      <c r="E1252" s="48" t="s">
        <v>1782</v>
      </c>
      <c r="F1252" s="48">
        <v>200</v>
      </c>
      <c r="G1252" s="48" t="s">
        <v>248</v>
      </c>
      <c r="H1252" s="49">
        <v>10000</v>
      </c>
      <c r="I1252" s="50" t="s">
        <v>1121</v>
      </c>
      <c r="J1252" s="35" t="s">
        <v>1730</v>
      </c>
    </row>
    <row r="1253" spans="1:10" ht="38.25" x14ac:dyDescent="0.25">
      <c r="A1253" s="48">
        <v>1238</v>
      </c>
      <c r="B1253" s="48" t="s">
        <v>116</v>
      </c>
      <c r="C1253" s="50" t="s">
        <v>27</v>
      </c>
      <c r="D1253" s="48" t="s">
        <v>104</v>
      </c>
      <c r="E1253" s="48" t="s">
        <v>1783</v>
      </c>
      <c r="F1253" s="48">
        <v>150</v>
      </c>
      <c r="G1253" s="48" t="s">
        <v>248</v>
      </c>
      <c r="H1253" s="49">
        <v>20000</v>
      </c>
      <c r="I1253" s="50" t="s">
        <v>1121</v>
      </c>
      <c r="J1253" s="35" t="s">
        <v>1730</v>
      </c>
    </row>
    <row r="1254" spans="1:10" ht="51" x14ac:dyDescent="0.25">
      <c r="A1254" s="48">
        <v>1239</v>
      </c>
      <c r="B1254" s="48" t="s">
        <v>116</v>
      </c>
      <c r="C1254" s="50" t="s">
        <v>27</v>
      </c>
      <c r="D1254" s="48" t="s">
        <v>104</v>
      </c>
      <c r="E1254" s="48" t="s">
        <v>1784</v>
      </c>
      <c r="F1254" s="48">
        <v>150</v>
      </c>
      <c r="G1254" s="48" t="s">
        <v>248</v>
      </c>
      <c r="H1254" s="49">
        <v>20000</v>
      </c>
      <c r="I1254" s="50" t="s">
        <v>1121</v>
      </c>
      <c r="J1254" s="35" t="s">
        <v>1730</v>
      </c>
    </row>
    <row r="1255" spans="1:10" ht="25.5" x14ac:dyDescent="0.25">
      <c r="A1255" s="48">
        <v>1240</v>
      </c>
      <c r="B1255" s="48" t="s">
        <v>120</v>
      </c>
      <c r="C1255" s="50" t="s">
        <v>121</v>
      </c>
      <c r="D1255" s="50" t="s">
        <v>120</v>
      </c>
      <c r="E1255" s="50" t="s">
        <v>5</v>
      </c>
      <c r="F1255" s="50">
        <v>405</v>
      </c>
      <c r="G1255" s="50" t="s">
        <v>1016</v>
      </c>
      <c r="H1255" s="49">
        <v>375000</v>
      </c>
      <c r="I1255" s="50" t="s">
        <v>1785</v>
      </c>
      <c r="J1255" s="35" t="s">
        <v>1730</v>
      </c>
    </row>
    <row r="1256" spans="1:10" ht="25.5" x14ac:dyDescent="0.25">
      <c r="A1256" s="48">
        <v>1241</v>
      </c>
      <c r="B1256" s="48" t="s">
        <v>120</v>
      </c>
      <c r="C1256" s="50" t="s">
        <v>122</v>
      </c>
      <c r="D1256" s="50" t="s">
        <v>120</v>
      </c>
      <c r="E1256" s="50" t="s">
        <v>1786</v>
      </c>
      <c r="F1256" s="50">
        <v>1050</v>
      </c>
      <c r="G1256" s="50" t="s">
        <v>1016</v>
      </c>
      <c r="H1256" s="49">
        <v>720000</v>
      </c>
      <c r="I1256" s="50" t="s">
        <v>1119</v>
      </c>
      <c r="J1256" s="35" t="s">
        <v>1730</v>
      </c>
    </row>
    <row r="1257" spans="1:10" ht="25.5" x14ac:dyDescent="0.25">
      <c r="A1257" s="48">
        <v>1242</v>
      </c>
      <c r="B1257" s="48" t="s">
        <v>120</v>
      </c>
      <c r="C1257" s="50" t="s">
        <v>123</v>
      </c>
      <c r="D1257" s="50" t="s">
        <v>120</v>
      </c>
      <c r="E1257" s="50" t="s">
        <v>36</v>
      </c>
      <c r="F1257" s="50">
        <v>900</v>
      </c>
      <c r="G1257" s="50" t="s">
        <v>1016</v>
      </c>
      <c r="H1257" s="49">
        <v>540000</v>
      </c>
      <c r="I1257" s="50" t="s">
        <v>1119</v>
      </c>
      <c r="J1257" s="35" t="s">
        <v>1730</v>
      </c>
    </row>
    <row r="1258" spans="1:10" x14ac:dyDescent="0.25">
      <c r="A1258" s="48">
        <v>1243</v>
      </c>
      <c r="B1258" s="50" t="s">
        <v>112</v>
      </c>
      <c r="C1258" s="50" t="s">
        <v>1056</v>
      </c>
      <c r="D1258" s="50" t="s">
        <v>89</v>
      </c>
      <c r="E1258" s="50" t="s">
        <v>1787</v>
      </c>
      <c r="F1258" s="50">
        <v>4800</v>
      </c>
      <c r="G1258" s="50" t="s">
        <v>1061</v>
      </c>
      <c r="H1258" s="2">
        <v>915000</v>
      </c>
      <c r="I1258" s="32" t="s">
        <v>604</v>
      </c>
      <c r="J1258" s="35" t="s">
        <v>1730</v>
      </c>
    </row>
    <row r="1259" spans="1:10" ht="25.5" x14ac:dyDescent="0.25">
      <c r="A1259" s="48">
        <v>1244</v>
      </c>
      <c r="B1259" s="50" t="s">
        <v>114</v>
      </c>
      <c r="C1259" s="50" t="s">
        <v>101</v>
      </c>
      <c r="D1259" s="50" t="s">
        <v>21</v>
      </c>
      <c r="E1259" s="50" t="s">
        <v>1788</v>
      </c>
      <c r="F1259" s="50">
        <v>12</v>
      </c>
      <c r="G1259" s="50" t="s">
        <v>899</v>
      </c>
      <c r="H1259" s="2">
        <v>120000</v>
      </c>
      <c r="I1259" s="32" t="s">
        <v>604</v>
      </c>
      <c r="J1259" s="35" t="s">
        <v>1730</v>
      </c>
    </row>
    <row r="1260" spans="1:10" ht="46.5" customHeight="1" x14ac:dyDescent="0.25">
      <c r="A1260" s="48">
        <v>1245</v>
      </c>
      <c r="B1260" s="48" t="s">
        <v>1876</v>
      </c>
      <c r="C1260" s="50" t="s">
        <v>1101</v>
      </c>
      <c r="D1260" s="48" t="s">
        <v>1173</v>
      </c>
      <c r="E1260" s="50" t="s">
        <v>1789</v>
      </c>
      <c r="F1260" s="50">
        <v>500</v>
      </c>
      <c r="G1260" s="50" t="s">
        <v>248</v>
      </c>
      <c r="H1260" s="2">
        <v>10400</v>
      </c>
      <c r="I1260" s="32" t="s">
        <v>604</v>
      </c>
      <c r="J1260" s="35" t="s">
        <v>1730</v>
      </c>
    </row>
    <row r="1261" spans="1:10" ht="76.5" x14ac:dyDescent="0.25">
      <c r="A1261" s="48">
        <v>1246</v>
      </c>
      <c r="B1261" s="48" t="s">
        <v>190</v>
      </c>
      <c r="C1261" s="50" t="s">
        <v>44</v>
      </c>
      <c r="D1261" s="48" t="s">
        <v>191</v>
      </c>
      <c r="E1261" s="50" t="s">
        <v>1790</v>
      </c>
      <c r="F1261" s="50">
        <v>690</v>
      </c>
      <c r="G1261" s="50" t="s">
        <v>248</v>
      </c>
      <c r="H1261" s="2">
        <v>54512</v>
      </c>
      <c r="I1261" s="32" t="s">
        <v>604</v>
      </c>
      <c r="J1261" s="35" t="s">
        <v>1730</v>
      </c>
    </row>
    <row r="1262" spans="1:10" ht="51" x14ac:dyDescent="0.25">
      <c r="A1262" s="48">
        <v>1247</v>
      </c>
      <c r="B1262" s="48" t="s">
        <v>194</v>
      </c>
      <c r="C1262" s="50" t="s">
        <v>45</v>
      </c>
      <c r="D1262" s="48" t="s">
        <v>193</v>
      </c>
      <c r="E1262" s="50" t="s">
        <v>1791</v>
      </c>
      <c r="F1262" s="50">
        <v>480</v>
      </c>
      <c r="G1262" s="50" t="s">
        <v>248</v>
      </c>
      <c r="H1262" s="2">
        <v>54528</v>
      </c>
      <c r="I1262" s="32" t="s">
        <v>604</v>
      </c>
      <c r="J1262" s="35" t="s">
        <v>1730</v>
      </c>
    </row>
    <row r="1263" spans="1:10" ht="76.5" x14ac:dyDescent="0.25">
      <c r="A1263" s="48">
        <v>1248</v>
      </c>
      <c r="B1263" s="48" t="s">
        <v>190</v>
      </c>
      <c r="C1263" s="50" t="s">
        <v>44</v>
      </c>
      <c r="D1263" s="48" t="s">
        <v>191</v>
      </c>
      <c r="E1263" s="50" t="s">
        <v>1792</v>
      </c>
      <c r="F1263" s="50">
        <v>1590</v>
      </c>
      <c r="G1263" s="50" t="s">
        <v>248</v>
      </c>
      <c r="H1263" s="2">
        <v>155502</v>
      </c>
      <c r="I1263" s="32" t="s">
        <v>604</v>
      </c>
      <c r="J1263" s="35" t="s">
        <v>1730</v>
      </c>
    </row>
    <row r="1264" spans="1:10" ht="76.5" x14ac:dyDescent="0.25">
      <c r="A1264" s="48">
        <v>1249</v>
      </c>
      <c r="B1264" s="48" t="s">
        <v>190</v>
      </c>
      <c r="C1264" s="50" t="s">
        <v>44</v>
      </c>
      <c r="D1264" s="48" t="s">
        <v>191</v>
      </c>
      <c r="E1264" s="50" t="s">
        <v>1793</v>
      </c>
      <c r="F1264" s="50">
        <v>320</v>
      </c>
      <c r="G1264" s="50" t="s">
        <v>248</v>
      </c>
      <c r="H1264" s="2">
        <v>46336</v>
      </c>
      <c r="I1264" s="32" t="s">
        <v>604</v>
      </c>
      <c r="J1264" s="35" t="s">
        <v>1730</v>
      </c>
    </row>
    <row r="1265" spans="1:10" ht="76.5" x14ac:dyDescent="0.25">
      <c r="A1265" s="48">
        <v>1250</v>
      </c>
      <c r="B1265" s="48" t="s">
        <v>190</v>
      </c>
      <c r="C1265" s="50" t="s">
        <v>44</v>
      </c>
      <c r="D1265" s="48" t="s">
        <v>191</v>
      </c>
      <c r="E1265" s="50" t="s">
        <v>1794</v>
      </c>
      <c r="F1265" s="50">
        <v>1040</v>
      </c>
      <c r="G1265" s="50" t="s">
        <v>248</v>
      </c>
      <c r="H1265" s="2">
        <v>125944</v>
      </c>
      <c r="I1265" s="32" t="s">
        <v>604</v>
      </c>
      <c r="J1265" s="35" t="s">
        <v>1730</v>
      </c>
    </row>
    <row r="1266" spans="1:10" ht="63.75" x14ac:dyDescent="0.25">
      <c r="A1266" s="48">
        <v>1251</v>
      </c>
      <c r="B1266" s="48" t="s">
        <v>189</v>
      </c>
      <c r="C1266" s="50" t="s">
        <v>46</v>
      </c>
      <c r="D1266" s="48" t="s">
        <v>1664</v>
      </c>
      <c r="E1266" s="50" t="s">
        <v>1795</v>
      </c>
      <c r="F1266" s="50">
        <v>315</v>
      </c>
      <c r="G1266" s="50" t="s">
        <v>248</v>
      </c>
      <c r="H1266" s="2">
        <v>29484</v>
      </c>
      <c r="I1266" s="32" t="s">
        <v>604</v>
      </c>
      <c r="J1266" s="35" t="s">
        <v>1730</v>
      </c>
    </row>
    <row r="1267" spans="1:10" ht="76.5" x14ac:dyDescent="0.25">
      <c r="A1267" s="48">
        <v>1252</v>
      </c>
      <c r="B1267" s="48" t="s">
        <v>190</v>
      </c>
      <c r="C1267" s="50" t="s">
        <v>44</v>
      </c>
      <c r="D1267" s="48" t="s">
        <v>191</v>
      </c>
      <c r="E1267" s="50" t="s">
        <v>1796</v>
      </c>
      <c r="F1267" s="50">
        <v>225</v>
      </c>
      <c r="G1267" s="50" t="s">
        <v>248</v>
      </c>
      <c r="H1267" s="2">
        <v>27225</v>
      </c>
      <c r="I1267" s="32" t="s">
        <v>604</v>
      </c>
      <c r="J1267" s="35" t="s">
        <v>1730</v>
      </c>
    </row>
    <row r="1268" spans="1:10" ht="51" x14ac:dyDescent="0.25">
      <c r="A1268" s="48">
        <v>1253</v>
      </c>
      <c r="B1268" s="48" t="s">
        <v>194</v>
      </c>
      <c r="C1268" s="50" t="s">
        <v>45</v>
      </c>
      <c r="D1268" s="48" t="s">
        <v>193</v>
      </c>
      <c r="E1268" s="50" t="s">
        <v>1797</v>
      </c>
      <c r="F1268" s="50">
        <v>200</v>
      </c>
      <c r="G1268" s="50" t="s">
        <v>248</v>
      </c>
      <c r="H1268" s="2">
        <v>18300</v>
      </c>
      <c r="I1268" s="32" t="s">
        <v>604</v>
      </c>
      <c r="J1268" s="35" t="s">
        <v>1730</v>
      </c>
    </row>
    <row r="1269" spans="1:10" ht="63.75" x14ac:dyDescent="0.25">
      <c r="A1269" s="48">
        <v>1254</v>
      </c>
      <c r="B1269" s="48" t="s">
        <v>189</v>
      </c>
      <c r="C1269" s="50" t="s">
        <v>46</v>
      </c>
      <c r="D1269" s="48" t="s">
        <v>1664</v>
      </c>
      <c r="E1269" s="50" t="s">
        <v>1798</v>
      </c>
      <c r="F1269" s="50">
        <v>140</v>
      </c>
      <c r="G1269" s="50" t="s">
        <v>248</v>
      </c>
      <c r="H1269" s="2">
        <v>15064</v>
      </c>
      <c r="I1269" s="32" t="s">
        <v>604</v>
      </c>
      <c r="J1269" s="35" t="s">
        <v>1730</v>
      </c>
    </row>
    <row r="1270" spans="1:10" ht="51" x14ac:dyDescent="0.25">
      <c r="A1270" s="48">
        <v>1255</v>
      </c>
      <c r="B1270" s="48" t="s">
        <v>194</v>
      </c>
      <c r="C1270" s="50" t="s">
        <v>45</v>
      </c>
      <c r="D1270" s="48" t="s">
        <v>193</v>
      </c>
      <c r="E1270" s="50" t="s">
        <v>1799</v>
      </c>
      <c r="F1270" s="50">
        <v>1000</v>
      </c>
      <c r="G1270" s="50" t="s">
        <v>248</v>
      </c>
      <c r="H1270" s="2">
        <v>151832</v>
      </c>
      <c r="I1270" s="32" t="s">
        <v>604</v>
      </c>
      <c r="J1270" s="35" t="s">
        <v>1730</v>
      </c>
    </row>
    <row r="1271" spans="1:10" ht="46.5" customHeight="1" x14ac:dyDescent="0.25">
      <c r="A1271" s="48">
        <v>1256</v>
      </c>
      <c r="B1271" s="48" t="s">
        <v>1876</v>
      </c>
      <c r="C1271" s="50" t="s">
        <v>1101</v>
      </c>
      <c r="D1271" s="48" t="s">
        <v>1173</v>
      </c>
      <c r="E1271" s="50" t="s">
        <v>1800</v>
      </c>
      <c r="F1271" s="50">
        <v>190</v>
      </c>
      <c r="G1271" s="50" t="s">
        <v>248</v>
      </c>
      <c r="H1271" s="2">
        <v>14136</v>
      </c>
      <c r="I1271" s="32" t="s">
        <v>604</v>
      </c>
      <c r="J1271" s="35" t="s">
        <v>1730</v>
      </c>
    </row>
    <row r="1272" spans="1:10" ht="51" x14ac:dyDescent="0.25">
      <c r="A1272" s="48">
        <v>1257</v>
      </c>
      <c r="B1272" s="48" t="s">
        <v>194</v>
      </c>
      <c r="C1272" s="50" t="s">
        <v>45</v>
      </c>
      <c r="D1272" s="48" t="s">
        <v>193</v>
      </c>
      <c r="E1272" s="50" t="s">
        <v>1083</v>
      </c>
      <c r="F1272" s="50">
        <v>510</v>
      </c>
      <c r="G1272" s="50" t="s">
        <v>248</v>
      </c>
      <c r="H1272" s="2">
        <v>7956</v>
      </c>
      <c r="I1272" s="32" t="s">
        <v>604</v>
      </c>
      <c r="J1272" s="35" t="s">
        <v>1730</v>
      </c>
    </row>
    <row r="1273" spans="1:10" ht="51" x14ac:dyDescent="0.25">
      <c r="A1273" s="48">
        <v>1258</v>
      </c>
      <c r="B1273" s="48" t="s">
        <v>194</v>
      </c>
      <c r="C1273" s="50" t="s">
        <v>45</v>
      </c>
      <c r="D1273" s="48" t="s">
        <v>193</v>
      </c>
      <c r="E1273" s="50" t="s">
        <v>1801</v>
      </c>
      <c r="F1273" s="50">
        <v>1660</v>
      </c>
      <c r="G1273" s="50" t="s">
        <v>248</v>
      </c>
      <c r="H1273" s="2">
        <v>105244</v>
      </c>
      <c r="I1273" s="32" t="s">
        <v>604</v>
      </c>
      <c r="J1273" s="35" t="s">
        <v>1730</v>
      </c>
    </row>
    <row r="1274" spans="1:10" ht="63.75" x14ac:dyDescent="0.25">
      <c r="A1274" s="48">
        <v>1259</v>
      </c>
      <c r="B1274" s="48" t="s">
        <v>189</v>
      </c>
      <c r="C1274" s="50" t="s">
        <v>46</v>
      </c>
      <c r="D1274" s="48" t="s">
        <v>1664</v>
      </c>
      <c r="E1274" s="50" t="s">
        <v>1802</v>
      </c>
      <c r="F1274" s="50">
        <v>1055</v>
      </c>
      <c r="G1274" s="50" t="s">
        <v>248</v>
      </c>
      <c r="H1274" s="2">
        <v>35976</v>
      </c>
      <c r="I1274" s="32" t="s">
        <v>604</v>
      </c>
      <c r="J1274" s="35" t="s">
        <v>1730</v>
      </c>
    </row>
    <row r="1275" spans="1:10" ht="63.75" x14ac:dyDescent="0.25">
      <c r="A1275" s="48">
        <v>1260</v>
      </c>
      <c r="B1275" s="48" t="s">
        <v>189</v>
      </c>
      <c r="C1275" s="50" t="s">
        <v>46</v>
      </c>
      <c r="D1275" s="48" t="s">
        <v>1664</v>
      </c>
      <c r="E1275" s="50" t="s">
        <v>1803</v>
      </c>
      <c r="F1275" s="50">
        <v>400</v>
      </c>
      <c r="G1275" s="50" t="s">
        <v>248</v>
      </c>
      <c r="H1275" s="2">
        <v>57360</v>
      </c>
      <c r="I1275" s="32" t="s">
        <v>604</v>
      </c>
      <c r="J1275" s="35" t="s">
        <v>1730</v>
      </c>
    </row>
    <row r="1276" spans="1:10" ht="63.75" x14ac:dyDescent="0.25">
      <c r="A1276" s="48">
        <v>1261</v>
      </c>
      <c r="B1276" s="48" t="s">
        <v>189</v>
      </c>
      <c r="C1276" s="50" t="s">
        <v>46</v>
      </c>
      <c r="D1276" s="48" t="s">
        <v>1664</v>
      </c>
      <c r="E1276" s="50" t="s">
        <v>1804</v>
      </c>
      <c r="F1276" s="50">
        <v>25</v>
      </c>
      <c r="G1276" s="50" t="s">
        <v>248</v>
      </c>
      <c r="H1276" s="2">
        <v>9632</v>
      </c>
      <c r="I1276" s="32" t="s">
        <v>604</v>
      </c>
      <c r="J1276" s="35" t="s">
        <v>1730</v>
      </c>
    </row>
    <row r="1277" spans="1:10" ht="46.5" customHeight="1" x14ac:dyDescent="0.25">
      <c r="A1277" s="48">
        <v>1262</v>
      </c>
      <c r="B1277" s="48" t="s">
        <v>1876</v>
      </c>
      <c r="C1277" s="50" t="s">
        <v>1101</v>
      </c>
      <c r="D1277" s="48" t="s">
        <v>1173</v>
      </c>
      <c r="E1277" s="50" t="s">
        <v>1805</v>
      </c>
      <c r="F1277" s="50">
        <v>480</v>
      </c>
      <c r="G1277" s="50" t="s">
        <v>248</v>
      </c>
      <c r="H1277" s="2">
        <v>39168</v>
      </c>
      <c r="I1277" s="32" t="s">
        <v>604</v>
      </c>
      <c r="J1277" s="35" t="s">
        <v>1730</v>
      </c>
    </row>
    <row r="1278" spans="1:10" ht="46.5" customHeight="1" x14ac:dyDescent="0.25">
      <c r="A1278" s="48">
        <v>1263</v>
      </c>
      <c r="B1278" s="48" t="s">
        <v>1876</v>
      </c>
      <c r="C1278" s="50" t="s">
        <v>1101</v>
      </c>
      <c r="D1278" s="48" t="s">
        <v>1173</v>
      </c>
      <c r="E1278" s="50" t="s">
        <v>1806</v>
      </c>
      <c r="F1278" s="50">
        <v>1670</v>
      </c>
      <c r="G1278" s="50" t="s">
        <v>248</v>
      </c>
      <c r="H1278" s="2">
        <v>165497</v>
      </c>
      <c r="I1278" s="32" t="s">
        <v>604</v>
      </c>
      <c r="J1278" s="35" t="s">
        <v>1730</v>
      </c>
    </row>
    <row r="1279" spans="1:10" ht="76.5" x14ac:dyDescent="0.25">
      <c r="A1279" s="48">
        <v>1264</v>
      </c>
      <c r="B1279" s="48" t="s">
        <v>190</v>
      </c>
      <c r="C1279" s="50" t="s">
        <v>44</v>
      </c>
      <c r="D1279" s="48" t="s">
        <v>191</v>
      </c>
      <c r="E1279" s="50" t="s">
        <v>1807</v>
      </c>
      <c r="F1279" s="50">
        <v>110</v>
      </c>
      <c r="G1279" s="50" t="s">
        <v>248</v>
      </c>
      <c r="H1279" s="2">
        <v>25080</v>
      </c>
      <c r="I1279" s="32" t="s">
        <v>604</v>
      </c>
      <c r="J1279" s="35" t="s">
        <v>1730</v>
      </c>
    </row>
    <row r="1280" spans="1:10" ht="76.5" x14ac:dyDescent="0.25">
      <c r="A1280" s="48">
        <v>1265</v>
      </c>
      <c r="B1280" s="48" t="s">
        <v>190</v>
      </c>
      <c r="C1280" s="50" t="s">
        <v>44</v>
      </c>
      <c r="D1280" s="48" t="s">
        <v>191</v>
      </c>
      <c r="E1280" s="50" t="s">
        <v>1808</v>
      </c>
      <c r="F1280" s="50">
        <v>840</v>
      </c>
      <c r="G1280" s="50" t="s">
        <v>248</v>
      </c>
      <c r="H1280" s="2">
        <v>43428</v>
      </c>
      <c r="I1280" s="32" t="s">
        <v>604</v>
      </c>
      <c r="J1280" s="35" t="s">
        <v>1730</v>
      </c>
    </row>
    <row r="1281" spans="1:10" ht="51" x14ac:dyDescent="0.25">
      <c r="A1281" s="48">
        <v>1266</v>
      </c>
      <c r="B1281" s="48" t="s">
        <v>194</v>
      </c>
      <c r="C1281" s="50" t="s">
        <v>45</v>
      </c>
      <c r="D1281" s="48" t="s">
        <v>193</v>
      </c>
      <c r="E1281" s="50" t="s">
        <v>1809</v>
      </c>
      <c r="F1281" s="50">
        <v>200</v>
      </c>
      <c r="G1281" s="50" t="s">
        <v>248</v>
      </c>
      <c r="H1281" s="2">
        <v>17580</v>
      </c>
      <c r="I1281" s="32" t="s">
        <v>604</v>
      </c>
      <c r="J1281" s="35" t="s">
        <v>1730</v>
      </c>
    </row>
    <row r="1282" spans="1:10" ht="76.5" x14ac:dyDescent="0.25">
      <c r="A1282" s="48">
        <v>1267</v>
      </c>
      <c r="B1282" s="48" t="s">
        <v>190</v>
      </c>
      <c r="C1282" s="50" t="s">
        <v>44</v>
      </c>
      <c r="D1282" s="48" t="s">
        <v>191</v>
      </c>
      <c r="E1282" s="50" t="s">
        <v>1810</v>
      </c>
      <c r="F1282" s="50">
        <v>35</v>
      </c>
      <c r="G1282" s="50" t="s">
        <v>70</v>
      </c>
      <c r="H1282" s="2">
        <v>13650</v>
      </c>
      <c r="I1282" s="32" t="s">
        <v>604</v>
      </c>
      <c r="J1282" s="35" t="s">
        <v>1730</v>
      </c>
    </row>
    <row r="1283" spans="1:10" ht="63.75" x14ac:dyDescent="0.25">
      <c r="A1283" s="48">
        <v>1268</v>
      </c>
      <c r="B1283" s="48" t="s">
        <v>189</v>
      </c>
      <c r="C1283" s="50" t="s">
        <v>46</v>
      </c>
      <c r="D1283" s="48" t="s">
        <v>1664</v>
      </c>
      <c r="E1283" s="50" t="s">
        <v>1811</v>
      </c>
      <c r="F1283" s="50">
        <v>11</v>
      </c>
      <c r="G1283" s="50" t="s">
        <v>70</v>
      </c>
      <c r="H1283" s="2">
        <v>4347</v>
      </c>
      <c r="I1283" s="32" t="s">
        <v>604</v>
      </c>
      <c r="J1283" s="35" t="s">
        <v>1730</v>
      </c>
    </row>
    <row r="1284" spans="1:10" ht="51" x14ac:dyDescent="0.25">
      <c r="A1284" s="48">
        <v>1269</v>
      </c>
      <c r="B1284" s="48" t="s">
        <v>194</v>
      </c>
      <c r="C1284" s="50" t="s">
        <v>45</v>
      </c>
      <c r="D1284" s="48" t="s">
        <v>193</v>
      </c>
      <c r="E1284" s="50" t="s">
        <v>1812</v>
      </c>
      <c r="F1284" s="50">
        <v>40</v>
      </c>
      <c r="G1284" s="50" t="s">
        <v>248</v>
      </c>
      <c r="H1284" s="2">
        <v>1288</v>
      </c>
      <c r="I1284" s="32" t="s">
        <v>604</v>
      </c>
      <c r="J1284" s="35" t="s">
        <v>1730</v>
      </c>
    </row>
    <row r="1285" spans="1:10" ht="51" x14ac:dyDescent="0.25">
      <c r="A1285" s="48">
        <v>1270</v>
      </c>
      <c r="B1285" s="48" t="s">
        <v>194</v>
      </c>
      <c r="C1285" s="50" t="s">
        <v>45</v>
      </c>
      <c r="D1285" s="48" t="s">
        <v>193</v>
      </c>
      <c r="E1285" s="50" t="s">
        <v>1813</v>
      </c>
      <c r="F1285" s="50">
        <v>55</v>
      </c>
      <c r="G1285" s="50" t="s">
        <v>248</v>
      </c>
      <c r="H1285" s="2">
        <v>25141</v>
      </c>
      <c r="I1285" s="32" t="s">
        <v>604</v>
      </c>
      <c r="J1285" s="35" t="s">
        <v>1730</v>
      </c>
    </row>
    <row r="1286" spans="1:10" ht="51" x14ac:dyDescent="0.25">
      <c r="A1286" s="48">
        <v>1271</v>
      </c>
      <c r="B1286" s="48" t="s">
        <v>194</v>
      </c>
      <c r="C1286" s="50" t="s">
        <v>45</v>
      </c>
      <c r="D1286" s="48" t="s">
        <v>193</v>
      </c>
      <c r="E1286" s="50" t="s">
        <v>1089</v>
      </c>
      <c r="F1286" s="50">
        <v>570</v>
      </c>
      <c r="G1286" s="50" t="s">
        <v>248</v>
      </c>
      <c r="H1286" s="2">
        <v>17784</v>
      </c>
      <c r="I1286" s="32" t="s">
        <v>604</v>
      </c>
      <c r="J1286" s="35" t="s">
        <v>1730</v>
      </c>
    </row>
    <row r="1287" spans="1:10" ht="51" x14ac:dyDescent="0.25">
      <c r="A1287" s="48">
        <v>1272</v>
      </c>
      <c r="B1287" s="48" t="s">
        <v>194</v>
      </c>
      <c r="C1287" s="50" t="s">
        <v>45</v>
      </c>
      <c r="D1287" s="48" t="s">
        <v>193</v>
      </c>
      <c r="E1287" s="50" t="s">
        <v>1814</v>
      </c>
      <c r="F1287" s="50">
        <v>810</v>
      </c>
      <c r="G1287" s="50" t="s">
        <v>248</v>
      </c>
      <c r="H1287" s="2">
        <v>18792</v>
      </c>
      <c r="I1287" s="32" t="s">
        <v>604</v>
      </c>
      <c r="J1287" s="35" t="s">
        <v>1730</v>
      </c>
    </row>
    <row r="1288" spans="1:10" ht="51" x14ac:dyDescent="0.25">
      <c r="A1288" s="48">
        <v>1273</v>
      </c>
      <c r="B1288" s="48" t="s">
        <v>194</v>
      </c>
      <c r="C1288" s="50" t="s">
        <v>45</v>
      </c>
      <c r="D1288" s="48" t="s">
        <v>193</v>
      </c>
      <c r="E1288" s="50" t="s">
        <v>1815</v>
      </c>
      <c r="F1288" s="50">
        <v>460</v>
      </c>
      <c r="G1288" s="50" t="s">
        <v>248</v>
      </c>
      <c r="H1288" s="2">
        <v>152398</v>
      </c>
      <c r="I1288" s="32" t="s">
        <v>604</v>
      </c>
      <c r="J1288" s="35" t="s">
        <v>1730</v>
      </c>
    </row>
    <row r="1289" spans="1:10" ht="51" x14ac:dyDescent="0.25">
      <c r="A1289" s="48">
        <v>1274</v>
      </c>
      <c r="B1289" s="48" t="s">
        <v>194</v>
      </c>
      <c r="C1289" s="50" t="s">
        <v>45</v>
      </c>
      <c r="D1289" s="48" t="s">
        <v>193</v>
      </c>
      <c r="E1289" s="50" t="s">
        <v>1816</v>
      </c>
      <c r="F1289" s="50">
        <v>1725</v>
      </c>
      <c r="G1289" s="50" t="s">
        <v>248</v>
      </c>
      <c r="H1289" s="2">
        <v>196650</v>
      </c>
      <c r="I1289" s="32" t="s">
        <v>604</v>
      </c>
      <c r="J1289" s="35" t="s">
        <v>1730</v>
      </c>
    </row>
    <row r="1290" spans="1:10" ht="51" x14ac:dyDescent="0.25">
      <c r="A1290" s="48">
        <v>1275</v>
      </c>
      <c r="B1290" s="48" t="s">
        <v>194</v>
      </c>
      <c r="C1290" s="50" t="s">
        <v>45</v>
      </c>
      <c r="D1290" s="48" t="s">
        <v>193</v>
      </c>
      <c r="E1290" s="50" t="s">
        <v>1817</v>
      </c>
      <c r="F1290" s="50">
        <v>315</v>
      </c>
      <c r="G1290" s="50" t="s">
        <v>248</v>
      </c>
      <c r="H1290" s="2">
        <v>24602</v>
      </c>
      <c r="I1290" s="32" t="s">
        <v>604</v>
      </c>
      <c r="J1290" s="35" t="s">
        <v>1730</v>
      </c>
    </row>
    <row r="1291" spans="1:10" ht="76.5" x14ac:dyDescent="0.25">
      <c r="A1291" s="48">
        <v>1276</v>
      </c>
      <c r="B1291" s="48" t="s">
        <v>190</v>
      </c>
      <c r="C1291" s="50" t="s">
        <v>44</v>
      </c>
      <c r="D1291" s="48" t="s">
        <v>191</v>
      </c>
      <c r="E1291" s="50" t="s">
        <v>1818</v>
      </c>
      <c r="F1291" s="50">
        <v>100</v>
      </c>
      <c r="G1291" s="50" t="s">
        <v>248</v>
      </c>
      <c r="H1291" s="2">
        <v>24400</v>
      </c>
      <c r="I1291" s="32" t="s">
        <v>604</v>
      </c>
      <c r="J1291" s="35" t="s">
        <v>1730</v>
      </c>
    </row>
    <row r="1292" spans="1:10" ht="76.5" x14ac:dyDescent="0.25">
      <c r="A1292" s="48">
        <v>1277</v>
      </c>
      <c r="B1292" s="48" t="s">
        <v>190</v>
      </c>
      <c r="C1292" s="50" t="s">
        <v>44</v>
      </c>
      <c r="D1292" s="48" t="s">
        <v>191</v>
      </c>
      <c r="E1292" s="50" t="s">
        <v>1819</v>
      </c>
      <c r="F1292" s="50">
        <v>60</v>
      </c>
      <c r="G1292" s="50" t="s">
        <v>248</v>
      </c>
      <c r="H1292" s="2">
        <v>15960</v>
      </c>
      <c r="I1292" s="32" t="s">
        <v>604</v>
      </c>
      <c r="J1292" s="35" t="s">
        <v>1730</v>
      </c>
    </row>
    <row r="1293" spans="1:10" ht="76.5" x14ac:dyDescent="0.25">
      <c r="A1293" s="48">
        <v>1278</v>
      </c>
      <c r="B1293" s="48" t="s">
        <v>190</v>
      </c>
      <c r="C1293" s="50" t="s">
        <v>44</v>
      </c>
      <c r="D1293" s="48" t="s">
        <v>191</v>
      </c>
      <c r="E1293" s="50" t="s">
        <v>1820</v>
      </c>
      <c r="F1293" s="50">
        <v>385</v>
      </c>
      <c r="G1293" s="50" t="s">
        <v>248</v>
      </c>
      <c r="H1293" s="2">
        <v>29530</v>
      </c>
      <c r="I1293" s="32" t="s">
        <v>604</v>
      </c>
      <c r="J1293" s="35" t="s">
        <v>1730</v>
      </c>
    </row>
    <row r="1294" spans="1:10" ht="76.5" x14ac:dyDescent="0.25">
      <c r="A1294" s="48">
        <v>1279</v>
      </c>
      <c r="B1294" s="48" t="s">
        <v>190</v>
      </c>
      <c r="C1294" s="50" t="s">
        <v>44</v>
      </c>
      <c r="D1294" s="48" t="s">
        <v>191</v>
      </c>
      <c r="E1294" s="50" t="s">
        <v>1821</v>
      </c>
      <c r="F1294" s="50">
        <v>400</v>
      </c>
      <c r="G1294" s="50" t="s">
        <v>70</v>
      </c>
      <c r="H1294" s="2">
        <v>6120</v>
      </c>
      <c r="I1294" s="32" t="s">
        <v>604</v>
      </c>
      <c r="J1294" s="35" t="s">
        <v>1730</v>
      </c>
    </row>
    <row r="1295" spans="1:10" ht="76.5" x14ac:dyDescent="0.25">
      <c r="A1295" s="48">
        <v>1280</v>
      </c>
      <c r="B1295" s="48" t="s">
        <v>190</v>
      </c>
      <c r="C1295" s="50" t="s">
        <v>44</v>
      </c>
      <c r="D1295" s="48" t="s">
        <v>191</v>
      </c>
      <c r="E1295" s="50" t="s">
        <v>1822</v>
      </c>
      <c r="F1295" s="50">
        <v>900</v>
      </c>
      <c r="G1295" s="50" t="s">
        <v>248</v>
      </c>
      <c r="H1295" s="2">
        <v>132210</v>
      </c>
      <c r="I1295" s="32" t="s">
        <v>604</v>
      </c>
      <c r="J1295" s="35" t="s">
        <v>1730</v>
      </c>
    </row>
    <row r="1296" spans="1:10" ht="76.5" x14ac:dyDescent="0.25">
      <c r="A1296" s="48">
        <v>1281</v>
      </c>
      <c r="B1296" s="48" t="s">
        <v>190</v>
      </c>
      <c r="C1296" s="50" t="s">
        <v>44</v>
      </c>
      <c r="D1296" s="48" t="s">
        <v>191</v>
      </c>
      <c r="E1296" s="50" t="s">
        <v>1823</v>
      </c>
      <c r="F1296" s="50">
        <v>75</v>
      </c>
      <c r="G1296" s="50" t="s">
        <v>248</v>
      </c>
      <c r="H1296" s="2">
        <v>14115</v>
      </c>
      <c r="I1296" s="32" t="s">
        <v>604</v>
      </c>
      <c r="J1296" s="35" t="s">
        <v>1730</v>
      </c>
    </row>
    <row r="1297" spans="1:10" ht="76.5" x14ac:dyDescent="0.25">
      <c r="A1297" s="48">
        <v>1282</v>
      </c>
      <c r="B1297" s="48" t="s">
        <v>190</v>
      </c>
      <c r="C1297" s="50" t="s">
        <v>44</v>
      </c>
      <c r="D1297" s="48" t="s">
        <v>191</v>
      </c>
      <c r="E1297" s="50" t="s">
        <v>1824</v>
      </c>
      <c r="F1297" s="50">
        <v>660</v>
      </c>
      <c r="G1297" s="50" t="s">
        <v>248</v>
      </c>
      <c r="H1297" s="2">
        <v>225674</v>
      </c>
      <c r="I1297" s="32" t="s">
        <v>604</v>
      </c>
      <c r="J1297" s="35" t="s">
        <v>1730</v>
      </c>
    </row>
    <row r="1298" spans="1:10" ht="76.5" x14ac:dyDescent="0.25">
      <c r="A1298" s="48">
        <v>1283</v>
      </c>
      <c r="B1298" s="48" t="s">
        <v>190</v>
      </c>
      <c r="C1298" s="50" t="s">
        <v>44</v>
      </c>
      <c r="D1298" s="48" t="s">
        <v>191</v>
      </c>
      <c r="E1298" s="50" t="s">
        <v>1825</v>
      </c>
      <c r="F1298" s="50">
        <v>290</v>
      </c>
      <c r="G1298" s="50" t="s">
        <v>70</v>
      </c>
      <c r="H1298" s="2">
        <v>21866</v>
      </c>
      <c r="I1298" s="32" t="s">
        <v>604</v>
      </c>
      <c r="J1298" s="35" t="s">
        <v>1730</v>
      </c>
    </row>
    <row r="1299" spans="1:10" ht="76.5" x14ac:dyDescent="0.25">
      <c r="A1299" s="48">
        <v>1284</v>
      </c>
      <c r="B1299" s="48" t="s">
        <v>190</v>
      </c>
      <c r="C1299" s="50" t="s">
        <v>44</v>
      </c>
      <c r="D1299" s="48" t="s">
        <v>191</v>
      </c>
      <c r="E1299" s="50" t="s">
        <v>1826</v>
      </c>
      <c r="F1299" s="50">
        <v>580</v>
      </c>
      <c r="G1299" s="50" t="s">
        <v>70</v>
      </c>
      <c r="H1299" s="2">
        <v>22678</v>
      </c>
      <c r="I1299" s="32" t="s">
        <v>604</v>
      </c>
      <c r="J1299" s="35" t="s">
        <v>1730</v>
      </c>
    </row>
    <row r="1300" spans="1:10" ht="76.5" x14ac:dyDescent="0.25">
      <c r="A1300" s="48">
        <v>1285</v>
      </c>
      <c r="B1300" s="48" t="s">
        <v>190</v>
      </c>
      <c r="C1300" s="50" t="s">
        <v>44</v>
      </c>
      <c r="D1300" s="48" t="s">
        <v>191</v>
      </c>
      <c r="E1300" s="50" t="s">
        <v>1827</v>
      </c>
      <c r="F1300" s="50">
        <v>40</v>
      </c>
      <c r="G1300" s="50" t="s">
        <v>248</v>
      </c>
      <c r="H1300" s="2">
        <v>22048</v>
      </c>
      <c r="I1300" s="32" t="s">
        <v>604</v>
      </c>
      <c r="J1300" s="35" t="s">
        <v>1730</v>
      </c>
    </row>
    <row r="1301" spans="1:10" ht="76.5" x14ac:dyDescent="0.25">
      <c r="A1301" s="48">
        <v>1286</v>
      </c>
      <c r="B1301" s="48" t="s">
        <v>190</v>
      </c>
      <c r="C1301" s="50" t="s">
        <v>44</v>
      </c>
      <c r="D1301" s="48" t="s">
        <v>191</v>
      </c>
      <c r="E1301" s="50" t="s">
        <v>1828</v>
      </c>
      <c r="F1301" s="50">
        <v>55</v>
      </c>
      <c r="G1301" s="50" t="s">
        <v>248</v>
      </c>
      <c r="H1301" s="2">
        <v>9724</v>
      </c>
      <c r="I1301" s="32" t="s">
        <v>604</v>
      </c>
      <c r="J1301" s="35" t="s">
        <v>1730</v>
      </c>
    </row>
    <row r="1302" spans="1:10" ht="76.5" x14ac:dyDescent="0.25">
      <c r="A1302" s="48">
        <v>1287</v>
      </c>
      <c r="B1302" s="48" t="s">
        <v>190</v>
      </c>
      <c r="C1302" s="50" t="s">
        <v>44</v>
      </c>
      <c r="D1302" s="48" t="s">
        <v>191</v>
      </c>
      <c r="E1302" s="50" t="s">
        <v>1829</v>
      </c>
      <c r="F1302" s="50">
        <v>65</v>
      </c>
      <c r="G1302" s="50" t="s">
        <v>70</v>
      </c>
      <c r="H1302" s="2">
        <v>30927</v>
      </c>
      <c r="I1302" s="32" t="s">
        <v>604</v>
      </c>
      <c r="J1302" s="35" t="s">
        <v>1730</v>
      </c>
    </row>
    <row r="1303" spans="1:10" ht="76.5" x14ac:dyDescent="0.25">
      <c r="A1303" s="48">
        <v>1288</v>
      </c>
      <c r="B1303" s="48" t="s">
        <v>190</v>
      </c>
      <c r="C1303" s="50" t="s">
        <v>44</v>
      </c>
      <c r="D1303" s="48" t="s">
        <v>191</v>
      </c>
      <c r="E1303" s="50" t="s">
        <v>1830</v>
      </c>
      <c r="F1303" s="50">
        <v>32</v>
      </c>
      <c r="G1303" s="50" t="s">
        <v>248</v>
      </c>
      <c r="H1303" s="2">
        <v>9434</v>
      </c>
      <c r="I1303" s="32" t="s">
        <v>604</v>
      </c>
      <c r="J1303" s="35" t="s">
        <v>1730</v>
      </c>
    </row>
    <row r="1304" spans="1:10" ht="76.5" x14ac:dyDescent="0.25">
      <c r="A1304" s="48">
        <v>1289</v>
      </c>
      <c r="B1304" s="48" t="s">
        <v>190</v>
      </c>
      <c r="C1304" s="50" t="s">
        <v>44</v>
      </c>
      <c r="D1304" s="48" t="s">
        <v>191</v>
      </c>
      <c r="E1304" s="50" t="s">
        <v>1831</v>
      </c>
      <c r="F1304" s="50">
        <v>170</v>
      </c>
      <c r="G1304" s="50" t="s">
        <v>70</v>
      </c>
      <c r="H1304" s="2">
        <v>20995</v>
      </c>
      <c r="I1304" s="32" t="s">
        <v>604</v>
      </c>
      <c r="J1304" s="35" t="s">
        <v>1730</v>
      </c>
    </row>
    <row r="1305" spans="1:10" ht="76.5" x14ac:dyDescent="0.25">
      <c r="A1305" s="48">
        <v>1290</v>
      </c>
      <c r="B1305" s="48" t="s">
        <v>190</v>
      </c>
      <c r="C1305" s="50" t="s">
        <v>44</v>
      </c>
      <c r="D1305" s="48" t="s">
        <v>191</v>
      </c>
      <c r="E1305" s="50" t="s">
        <v>1832</v>
      </c>
      <c r="F1305" s="50">
        <v>160</v>
      </c>
      <c r="G1305" s="50" t="s">
        <v>248</v>
      </c>
      <c r="H1305" s="2">
        <v>31120</v>
      </c>
      <c r="I1305" s="32" t="s">
        <v>604</v>
      </c>
      <c r="J1305" s="35" t="s">
        <v>1730</v>
      </c>
    </row>
    <row r="1306" spans="1:10" ht="76.5" x14ac:dyDescent="0.25">
      <c r="A1306" s="48">
        <v>1291</v>
      </c>
      <c r="B1306" s="48" t="s">
        <v>190</v>
      </c>
      <c r="C1306" s="50" t="s">
        <v>44</v>
      </c>
      <c r="D1306" s="48" t="s">
        <v>191</v>
      </c>
      <c r="E1306" s="50" t="s">
        <v>1833</v>
      </c>
      <c r="F1306" s="50">
        <v>160</v>
      </c>
      <c r="G1306" s="50" t="s">
        <v>248</v>
      </c>
      <c r="H1306" s="2">
        <v>6368</v>
      </c>
      <c r="I1306" s="32" t="s">
        <v>604</v>
      </c>
      <c r="J1306" s="35" t="s">
        <v>1730</v>
      </c>
    </row>
    <row r="1307" spans="1:10" ht="76.5" x14ac:dyDescent="0.25">
      <c r="A1307" s="48">
        <v>1292</v>
      </c>
      <c r="B1307" s="48" t="s">
        <v>190</v>
      </c>
      <c r="C1307" s="50" t="s">
        <v>44</v>
      </c>
      <c r="D1307" s="48" t="s">
        <v>191</v>
      </c>
      <c r="E1307" s="50" t="s">
        <v>1834</v>
      </c>
      <c r="F1307" s="50">
        <v>95</v>
      </c>
      <c r="G1307" s="50" t="s">
        <v>248</v>
      </c>
      <c r="H1307" s="2">
        <v>6204</v>
      </c>
      <c r="I1307" s="32" t="s">
        <v>604</v>
      </c>
      <c r="J1307" s="35" t="s">
        <v>1730</v>
      </c>
    </row>
    <row r="1308" spans="1:10" ht="63.75" x14ac:dyDescent="0.25">
      <c r="A1308" s="48">
        <v>1293</v>
      </c>
      <c r="B1308" s="48" t="s">
        <v>189</v>
      </c>
      <c r="C1308" s="50" t="s">
        <v>46</v>
      </c>
      <c r="D1308" s="48" t="s">
        <v>1664</v>
      </c>
      <c r="E1308" s="50" t="s">
        <v>1835</v>
      </c>
      <c r="F1308" s="50">
        <v>630</v>
      </c>
      <c r="G1308" s="50" t="s">
        <v>248</v>
      </c>
      <c r="H1308" s="2">
        <v>52542</v>
      </c>
      <c r="I1308" s="32" t="s">
        <v>604</v>
      </c>
      <c r="J1308" s="35" t="s">
        <v>1730</v>
      </c>
    </row>
    <row r="1309" spans="1:10" ht="51" x14ac:dyDescent="0.25">
      <c r="A1309" s="48">
        <v>1294</v>
      </c>
      <c r="B1309" s="48" t="s">
        <v>189</v>
      </c>
      <c r="C1309" s="48" t="s">
        <v>367</v>
      </c>
      <c r="D1309" s="48" t="s">
        <v>366</v>
      </c>
      <c r="E1309" s="50" t="s">
        <v>1836</v>
      </c>
      <c r="F1309" s="50">
        <v>40</v>
      </c>
      <c r="G1309" s="50" t="s">
        <v>248</v>
      </c>
      <c r="H1309" s="2">
        <v>3080</v>
      </c>
      <c r="I1309" s="32" t="s">
        <v>604</v>
      </c>
      <c r="J1309" s="35" t="s">
        <v>1730</v>
      </c>
    </row>
    <row r="1310" spans="1:10" ht="51" x14ac:dyDescent="0.25">
      <c r="A1310" s="48">
        <v>1295</v>
      </c>
      <c r="B1310" s="48" t="s">
        <v>194</v>
      </c>
      <c r="C1310" s="50" t="s">
        <v>45</v>
      </c>
      <c r="D1310" s="48" t="s">
        <v>193</v>
      </c>
      <c r="E1310" s="50" t="s">
        <v>1837</v>
      </c>
      <c r="F1310" s="50">
        <v>6000</v>
      </c>
      <c r="G1310" s="50" t="s">
        <v>248</v>
      </c>
      <c r="H1310" s="2">
        <v>76680</v>
      </c>
      <c r="I1310" s="32" t="s">
        <v>604</v>
      </c>
      <c r="J1310" s="35" t="s">
        <v>1730</v>
      </c>
    </row>
    <row r="1311" spans="1:10" ht="51" x14ac:dyDescent="0.25">
      <c r="A1311" s="48">
        <v>1296</v>
      </c>
      <c r="B1311" s="48" t="s">
        <v>194</v>
      </c>
      <c r="C1311" s="50" t="s">
        <v>45</v>
      </c>
      <c r="D1311" s="48" t="s">
        <v>193</v>
      </c>
      <c r="E1311" s="50" t="s">
        <v>1838</v>
      </c>
      <c r="F1311" s="50">
        <v>8</v>
      </c>
      <c r="G1311" s="50" t="s">
        <v>248</v>
      </c>
      <c r="H1311" s="2">
        <v>9079</v>
      </c>
      <c r="I1311" s="32" t="s">
        <v>604</v>
      </c>
      <c r="J1311" s="35" t="s">
        <v>1730</v>
      </c>
    </row>
    <row r="1312" spans="1:10" ht="51" x14ac:dyDescent="0.25">
      <c r="A1312" s="48">
        <v>1297</v>
      </c>
      <c r="B1312" s="48" t="s">
        <v>194</v>
      </c>
      <c r="C1312" s="50" t="s">
        <v>45</v>
      </c>
      <c r="D1312" s="48" t="s">
        <v>193</v>
      </c>
      <c r="E1312" s="50" t="s">
        <v>1839</v>
      </c>
      <c r="F1312" s="50">
        <v>320</v>
      </c>
      <c r="G1312" s="50" t="s">
        <v>248</v>
      </c>
      <c r="H1312" s="2">
        <v>6080</v>
      </c>
      <c r="I1312" s="32" t="s">
        <v>604</v>
      </c>
      <c r="J1312" s="35" t="s">
        <v>1730</v>
      </c>
    </row>
    <row r="1313" spans="1:10" ht="46.5" customHeight="1" x14ac:dyDescent="0.25">
      <c r="A1313" s="48">
        <v>1298</v>
      </c>
      <c r="B1313" s="50" t="s">
        <v>1569</v>
      </c>
      <c r="C1313" s="50" t="s">
        <v>47</v>
      </c>
      <c r="D1313" s="48" t="s">
        <v>192</v>
      </c>
      <c r="E1313" s="50" t="s">
        <v>1840</v>
      </c>
      <c r="F1313" s="50">
        <v>300</v>
      </c>
      <c r="G1313" s="50" t="s">
        <v>70</v>
      </c>
      <c r="H1313" s="2">
        <v>5460</v>
      </c>
      <c r="I1313" s="32" t="s">
        <v>604</v>
      </c>
      <c r="J1313" s="35" t="s">
        <v>1730</v>
      </c>
    </row>
    <row r="1314" spans="1:10" ht="76.5" x14ac:dyDescent="0.25">
      <c r="A1314" s="48">
        <v>1299</v>
      </c>
      <c r="B1314" s="48" t="s">
        <v>190</v>
      </c>
      <c r="C1314" s="50" t="s">
        <v>44</v>
      </c>
      <c r="D1314" s="48" t="s">
        <v>191</v>
      </c>
      <c r="E1314" s="50" t="s">
        <v>1841</v>
      </c>
      <c r="F1314" s="50">
        <v>240</v>
      </c>
      <c r="G1314" s="50" t="s">
        <v>248</v>
      </c>
      <c r="H1314" s="2">
        <v>9360</v>
      </c>
      <c r="I1314" s="32" t="s">
        <v>604</v>
      </c>
      <c r="J1314" s="35" t="s">
        <v>1730</v>
      </c>
    </row>
    <row r="1315" spans="1:10" ht="51" x14ac:dyDescent="0.25">
      <c r="A1315" s="48">
        <v>1300</v>
      </c>
      <c r="B1315" s="48" t="s">
        <v>189</v>
      </c>
      <c r="C1315" s="48" t="s">
        <v>367</v>
      </c>
      <c r="D1315" s="48" t="s">
        <v>366</v>
      </c>
      <c r="E1315" s="50" t="s">
        <v>1842</v>
      </c>
      <c r="F1315" s="50">
        <v>30</v>
      </c>
      <c r="G1315" s="50" t="s">
        <v>248</v>
      </c>
      <c r="H1315" s="2">
        <v>12003</v>
      </c>
      <c r="I1315" s="32" t="s">
        <v>604</v>
      </c>
      <c r="J1315" s="35" t="s">
        <v>1730</v>
      </c>
    </row>
    <row r="1316" spans="1:10" ht="46.5" customHeight="1" x14ac:dyDescent="0.25">
      <c r="A1316" s="48">
        <v>1301</v>
      </c>
      <c r="B1316" s="48" t="s">
        <v>1876</v>
      </c>
      <c r="C1316" s="50" t="s">
        <v>1101</v>
      </c>
      <c r="D1316" s="48" t="s">
        <v>1173</v>
      </c>
      <c r="E1316" s="50" t="s">
        <v>1843</v>
      </c>
      <c r="F1316" s="50">
        <v>50</v>
      </c>
      <c r="G1316" s="50" t="s">
        <v>248</v>
      </c>
      <c r="H1316" s="2">
        <v>12470</v>
      </c>
      <c r="I1316" s="32" t="s">
        <v>604</v>
      </c>
      <c r="J1316" s="35" t="s">
        <v>1730</v>
      </c>
    </row>
    <row r="1317" spans="1:10" ht="51" x14ac:dyDescent="0.25">
      <c r="A1317" s="48">
        <v>1302</v>
      </c>
      <c r="B1317" s="48" t="s">
        <v>194</v>
      </c>
      <c r="C1317" s="50" t="s">
        <v>45</v>
      </c>
      <c r="D1317" s="48" t="s">
        <v>193</v>
      </c>
      <c r="E1317" s="50" t="s">
        <v>1844</v>
      </c>
      <c r="F1317" s="50">
        <v>135</v>
      </c>
      <c r="G1317" s="50" t="s">
        <v>248</v>
      </c>
      <c r="H1317" s="2">
        <v>41634</v>
      </c>
      <c r="I1317" s="32" t="s">
        <v>604</v>
      </c>
      <c r="J1317" s="35" t="s">
        <v>1730</v>
      </c>
    </row>
    <row r="1318" spans="1:10" ht="51" x14ac:dyDescent="0.25">
      <c r="A1318" s="48">
        <v>1303</v>
      </c>
      <c r="B1318" s="48" t="s">
        <v>194</v>
      </c>
      <c r="C1318" s="50" t="s">
        <v>45</v>
      </c>
      <c r="D1318" s="48" t="s">
        <v>193</v>
      </c>
      <c r="E1318" s="50" t="s">
        <v>1845</v>
      </c>
      <c r="F1318" s="50">
        <v>600</v>
      </c>
      <c r="G1318" s="50" t="s">
        <v>248</v>
      </c>
      <c r="H1318" s="2">
        <v>28080</v>
      </c>
      <c r="I1318" s="32" t="s">
        <v>604</v>
      </c>
      <c r="J1318" s="35" t="s">
        <v>1730</v>
      </c>
    </row>
    <row r="1319" spans="1:10" ht="51" x14ac:dyDescent="0.25">
      <c r="A1319" s="48">
        <v>1304</v>
      </c>
      <c r="B1319" s="48" t="s">
        <v>194</v>
      </c>
      <c r="C1319" s="50" t="s">
        <v>45</v>
      </c>
      <c r="D1319" s="48" t="s">
        <v>193</v>
      </c>
      <c r="E1319" s="50" t="s">
        <v>1846</v>
      </c>
      <c r="F1319" s="50">
        <v>80</v>
      </c>
      <c r="G1319" s="50" t="s">
        <v>248</v>
      </c>
      <c r="H1319" s="2">
        <v>15600</v>
      </c>
      <c r="I1319" s="32" t="s">
        <v>604</v>
      </c>
      <c r="J1319" s="35" t="s">
        <v>1730</v>
      </c>
    </row>
    <row r="1320" spans="1:10" ht="51" x14ac:dyDescent="0.25">
      <c r="A1320" s="48">
        <v>1305</v>
      </c>
      <c r="B1320" s="48" t="s">
        <v>194</v>
      </c>
      <c r="C1320" s="50" t="s">
        <v>45</v>
      </c>
      <c r="D1320" s="48" t="s">
        <v>193</v>
      </c>
      <c r="E1320" s="50" t="s">
        <v>1847</v>
      </c>
      <c r="F1320" s="50">
        <v>5</v>
      </c>
      <c r="G1320" s="50" t="s">
        <v>70</v>
      </c>
      <c r="H1320" s="2">
        <v>11830</v>
      </c>
      <c r="I1320" s="32" t="s">
        <v>604</v>
      </c>
      <c r="J1320" s="35" t="s">
        <v>1730</v>
      </c>
    </row>
    <row r="1321" spans="1:10" ht="76.5" x14ac:dyDescent="0.25">
      <c r="A1321" s="48">
        <v>1306</v>
      </c>
      <c r="B1321" s="48" t="s">
        <v>190</v>
      </c>
      <c r="C1321" s="50" t="s">
        <v>44</v>
      </c>
      <c r="D1321" s="48" t="s">
        <v>191</v>
      </c>
      <c r="E1321" s="50" t="s">
        <v>1045</v>
      </c>
      <c r="F1321" s="50">
        <v>150</v>
      </c>
      <c r="G1321" s="50" t="s">
        <v>248</v>
      </c>
      <c r="H1321" s="2">
        <v>42393</v>
      </c>
      <c r="I1321" s="32" t="s">
        <v>604</v>
      </c>
      <c r="J1321" s="35" t="s">
        <v>1730</v>
      </c>
    </row>
    <row r="1322" spans="1:10" ht="76.5" x14ac:dyDescent="0.25">
      <c r="A1322" s="48">
        <v>1307</v>
      </c>
      <c r="B1322" s="48" t="s">
        <v>190</v>
      </c>
      <c r="C1322" s="50" t="s">
        <v>44</v>
      </c>
      <c r="D1322" s="48" t="s">
        <v>191</v>
      </c>
      <c r="E1322" s="50" t="s">
        <v>1848</v>
      </c>
      <c r="F1322" s="50">
        <v>25</v>
      </c>
      <c r="G1322" s="50" t="s">
        <v>248</v>
      </c>
      <c r="H1322" s="2">
        <v>4380</v>
      </c>
      <c r="I1322" s="32" t="s">
        <v>604</v>
      </c>
      <c r="J1322" s="35" t="s">
        <v>1730</v>
      </c>
    </row>
    <row r="1323" spans="1:10" ht="76.5" x14ac:dyDescent="0.25">
      <c r="A1323" s="48">
        <v>1308</v>
      </c>
      <c r="B1323" s="48" t="s">
        <v>190</v>
      </c>
      <c r="C1323" s="50" t="s">
        <v>44</v>
      </c>
      <c r="D1323" s="48" t="s">
        <v>191</v>
      </c>
      <c r="E1323" s="50" t="s">
        <v>1849</v>
      </c>
      <c r="F1323" s="50">
        <v>30</v>
      </c>
      <c r="G1323" s="50" t="s">
        <v>248</v>
      </c>
      <c r="H1323" s="2">
        <v>13611</v>
      </c>
      <c r="I1323" s="32" t="s">
        <v>604</v>
      </c>
      <c r="J1323" s="35" t="s">
        <v>1730</v>
      </c>
    </row>
    <row r="1324" spans="1:10" ht="76.5" x14ac:dyDescent="0.25">
      <c r="A1324" s="48">
        <v>1309</v>
      </c>
      <c r="B1324" s="48" t="s">
        <v>190</v>
      </c>
      <c r="C1324" s="50" t="s">
        <v>44</v>
      </c>
      <c r="D1324" s="48" t="s">
        <v>191</v>
      </c>
      <c r="E1324" s="50" t="s">
        <v>1850</v>
      </c>
      <c r="F1324" s="50">
        <v>10</v>
      </c>
      <c r="G1324" s="50" t="s">
        <v>248</v>
      </c>
      <c r="H1324" s="2">
        <v>1271</v>
      </c>
      <c r="I1324" s="32" t="s">
        <v>604</v>
      </c>
      <c r="J1324" s="35" t="s">
        <v>1730</v>
      </c>
    </row>
    <row r="1325" spans="1:10" ht="51" x14ac:dyDescent="0.25">
      <c r="A1325" s="48">
        <v>1310</v>
      </c>
      <c r="B1325" s="48" t="s">
        <v>194</v>
      </c>
      <c r="C1325" s="50" t="s">
        <v>45</v>
      </c>
      <c r="D1325" s="48" t="s">
        <v>193</v>
      </c>
      <c r="E1325" s="50" t="s">
        <v>1851</v>
      </c>
      <c r="F1325" s="50">
        <v>120</v>
      </c>
      <c r="G1325" s="50" t="s">
        <v>248</v>
      </c>
      <c r="H1325" s="2">
        <v>13104</v>
      </c>
      <c r="I1325" s="32" t="s">
        <v>604</v>
      </c>
      <c r="J1325" s="35" t="s">
        <v>1730</v>
      </c>
    </row>
    <row r="1326" spans="1:10" ht="51" x14ac:dyDescent="0.25">
      <c r="A1326" s="48">
        <v>1311</v>
      </c>
      <c r="B1326" s="50" t="s">
        <v>1877</v>
      </c>
      <c r="C1326" s="50" t="s">
        <v>1852</v>
      </c>
      <c r="D1326" s="50" t="s">
        <v>1870</v>
      </c>
      <c r="E1326" s="50" t="s">
        <v>1853</v>
      </c>
      <c r="F1326" s="50">
        <v>560</v>
      </c>
      <c r="G1326" s="50" t="s">
        <v>248</v>
      </c>
      <c r="H1326" s="2">
        <v>19488</v>
      </c>
      <c r="I1326" s="32" t="s">
        <v>604</v>
      </c>
      <c r="J1326" s="35" t="s">
        <v>1730</v>
      </c>
    </row>
    <row r="1327" spans="1:10" ht="51" x14ac:dyDescent="0.25">
      <c r="A1327" s="48">
        <v>1312</v>
      </c>
      <c r="B1327" s="50" t="s">
        <v>1877</v>
      </c>
      <c r="C1327" s="50" t="s">
        <v>1852</v>
      </c>
      <c r="D1327" s="50" t="s">
        <v>1870</v>
      </c>
      <c r="E1327" s="50" t="s">
        <v>1854</v>
      </c>
      <c r="F1327" s="50">
        <v>3200</v>
      </c>
      <c r="G1327" s="50" t="s">
        <v>248</v>
      </c>
      <c r="H1327" s="2">
        <v>120640</v>
      </c>
      <c r="I1327" s="32" t="s">
        <v>604</v>
      </c>
      <c r="J1327" s="35" t="s">
        <v>1730</v>
      </c>
    </row>
    <row r="1328" spans="1:10" ht="51" x14ac:dyDescent="0.25">
      <c r="A1328" s="48">
        <v>1313</v>
      </c>
      <c r="B1328" s="50" t="s">
        <v>1877</v>
      </c>
      <c r="C1328" s="50" t="s">
        <v>1852</v>
      </c>
      <c r="D1328" s="50" t="s">
        <v>1870</v>
      </c>
      <c r="E1328" s="50" t="s">
        <v>1855</v>
      </c>
      <c r="F1328" s="50">
        <v>80</v>
      </c>
      <c r="G1328" s="50" t="s">
        <v>248</v>
      </c>
      <c r="H1328" s="2">
        <v>13104</v>
      </c>
      <c r="I1328" s="32" t="s">
        <v>604</v>
      </c>
      <c r="J1328" s="35" t="s">
        <v>1730</v>
      </c>
    </row>
    <row r="1329" spans="1:10" ht="51" x14ac:dyDescent="0.25">
      <c r="A1329" s="48">
        <v>1314</v>
      </c>
      <c r="B1329" s="50" t="s">
        <v>1877</v>
      </c>
      <c r="C1329" s="50" t="s">
        <v>1852</v>
      </c>
      <c r="D1329" s="50" t="s">
        <v>1870</v>
      </c>
      <c r="E1329" s="50" t="s">
        <v>1856</v>
      </c>
      <c r="F1329" s="50">
        <v>40</v>
      </c>
      <c r="G1329" s="50" t="s">
        <v>248</v>
      </c>
      <c r="H1329" s="2">
        <v>572</v>
      </c>
      <c r="I1329" s="32" t="s">
        <v>604</v>
      </c>
      <c r="J1329" s="35" t="s">
        <v>1730</v>
      </c>
    </row>
    <row r="1330" spans="1:10" ht="38.25" x14ac:dyDescent="0.25">
      <c r="A1330" s="48">
        <v>1315</v>
      </c>
      <c r="B1330" s="50" t="s">
        <v>1005</v>
      </c>
      <c r="C1330" s="50" t="s">
        <v>1857</v>
      </c>
      <c r="D1330" s="50" t="s">
        <v>1858</v>
      </c>
      <c r="E1330" s="50" t="s">
        <v>1859</v>
      </c>
      <c r="F1330" s="50">
        <v>1</v>
      </c>
      <c r="G1330" s="50" t="s">
        <v>1860</v>
      </c>
      <c r="H1330" s="2">
        <v>103000</v>
      </c>
      <c r="I1330" s="50" t="s">
        <v>1141</v>
      </c>
      <c r="J1330" s="35" t="s">
        <v>1730</v>
      </c>
    </row>
    <row r="1331" spans="1:10" ht="25.5" x14ac:dyDescent="0.25">
      <c r="A1331" s="48">
        <v>1316</v>
      </c>
      <c r="B1331" s="44" t="s">
        <v>1005</v>
      </c>
      <c r="C1331" s="50" t="s">
        <v>1861</v>
      </c>
      <c r="D1331" s="50" t="s">
        <v>1862</v>
      </c>
      <c r="E1331" s="31" t="s">
        <v>1863</v>
      </c>
      <c r="F1331" s="50">
        <v>1</v>
      </c>
      <c r="G1331" s="50" t="s">
        <v>1860</v>
      </c>
      <c r="H1331" s="2">
        <v>130000</v>
      </c>
      <c r="I1331" s="50" t="s">
        <v>1864</v>
      </c>
      <c r="J1331" s="35" t="s">
        <v>1730</v>
      </c>
    </row>
    <row r="1332" spans="1:10" x14ac:dyDescent="0.25">
      <c r="A1332" s="54"/>
    </row>
    <row r="1333" spans="1:10" ht="30" customHeight="1" x14ac:dyDescent="0.3">
      <c r="A1333" s="54"/>
      <c r="B1333" s="57"/>
      <c r="C1333" s="66"/>
      <c r="D1333" s="66"/>
      <c r="E1333" s="57"/>
      <c r="F1333" s="57"/>
      <c r="H1333" s="33"/>
    </row>
    <row r="1334" spans="1:10" x14ac:dyDescent="0.25">
      <c r="A1334" s="54"/>
      <c r="B1334" s="55"/>
      <c r="C1334" s="55"/>
      <c r="D1334" s="55"/>
      <c r="E1334" s="56"/>
    </row>
    <row r="1335" spans="1:10" ht="15.75" x14ac:dyDescent="0.25">
      <c r="A1335" s="97"/>
      <c r="B1335" s="67" t="s">
        <v>1880</v>
      </c>
      <c r="C1335" s="65"/>
      <c r="D1335" s="65"/>
      <c r="E1335" s="56"/>
    </row>
    <row r="1336" spans="1:10" ht="15.75" x14ac:dyDescent="0.25">
      <c r="A1336" s="97"/>
      <c r="B1336" s="67" t="s">
        <v>1881</v>
      </c>
      <c r="C1336" s="68"/>
      <c r="D1336" s="65"/>
      <c r="E1336" s="56"/>
    </row>
    <row r="1337" spans="1:10" ht="15.75" x14ac:dyDescent="0.25">
      <c r="A1337" s="97"/>
      <c r="B1337" s="69" t="s">
        <v>1882</v>
      </c>
      <c r="C1337" s="68"/>
      <c r="D1337" s="65"/>
      <c r="E1337" s="56"/>
    </row>
    <row r="1338" spans="1:10" ht="15.75" x14ac:dyDescent="0.25">
      <c r="A1338" s="97"/>
      <c r="B1338" s="69" t="s">
        <v>1883</v>
      </c>
      <c r="C1338" s="68"/>
      <c r="D1338" s="65"/>
      <c r="E1338" s="56"/>
    </row>
    <row r="1339" spans="1:10" x14ac:dyDescent="0.25">
      <c r="A1339" s="54"/>
      <c r="B1339" s="58"/>
    </row>
    <row r="1340" spans="1:10" x14ac:dyDescent="0.25">
      <c r="A1340" s="54"/>
      <c r="B1340" s="58"/>
    </row>
    <row r="1341" spans="1:10" x14ac:dyDescent="0.25">
      <c r="A1341" s="54"/>
      <c r="B1341" s="58"/>
    </row>
    <row r="1342" spans="1:10" x14ac:dyDescent="0.25">
      <c r="A1342" s="54"/>
      <c r="B1342" s="58"/>
    </row>
    <row r="1343" spans="1:10" x14ac:dyDescent="0.25">
      <c r="A1343" s="54"/>
      <c r="B1343" s="58"/>
    </row>
    <row r="1344" spans="1:10" x14ac:dyDescent="0.25">
      <c r="A1344" s="54"/>
      <c r="B1344" s="58"/>
    </row>
    <row r="1345" spans="1:2" x14ac:dyDescent="0.25">
      <c r="A1345" s="54"/>
      <c r="B1345" s="58"/>
    </row>
  </sheetData>
  <autoFilter ref="A5:J374"/>
  <mergeCells count="12">
    <mergeCell ref="B2:I2"/>
    <mergeCell ref="B3:J3"/>
    <mergeCell ref="A4:A5"/>
    <mergeCell ref="B4:B5"/>
    <mergeCell ref="C4:C5"/>
    <mergeCell ref="E4:E5"/>
    <mergeCell ref="I4:I5"/>
    <mergeCell ref="D4:D5"/>
    <mergeCell ref="F4:F5"/>
    <mergeCell ref="G4:G5"/>
    <mergeCell ref="H4:H5"/>
    <mergeCell ref="J4:J5"/>
  </mergeCells>
  <hyperlinks>
    <hyperlink ref="E1331" r:id="rId1" display="https://gskp.by/produkcija/item/borona-diskovaya-kompaktnaya-bdk-7-5-103656"/>
  </hyperlinks>
  <pageMargins left="0.2" right="0.19" top="0.21" bottom="0.23" header="0.31496062992125984" footer="0.23"/>
  <pageSetup paperSize="9" scale="7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ГП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Попуцевич Эдвард Юрьевич</cp:lastModifiedBy>
  <cp:lastPrinted>2020-11-25T05:18:28Z</cp:lastPrinted>
  <dcterms:created xsi:type="dcterms:W3CDTF">2019-03-21T12:24:33Z</dcterms:created>
  <dcterms:modified xsi:type="dcterms:W3CDTF">2020-12-15T06:32:02Z</dcterms:modified>
</cp:coreProperties>
</file>